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3" autoFilterDateGrouping="1"/>
  </bookViews>
  <sheets>
    <sheet xmlns:r="http://schemas.openxmlformats.org/officeDocument/2006/relationships" name="Raw_Data" sheetId="1" state="visible" r:id="rId1"/>
    <sheet xmlns:r="http://schemas.openxmlformats.org/officeDocument/2006/relationships" name="Monthly_Summary" sheetId="2" state="visible" r:id="rId2"/>
    <sheet xmlns:r="http://schemas.openxmlformats.org/officeDocument/2006/relationships" name="Assumptions" sheetId="3" state="visible" r:id="rId3"/>
    <sheet xmlns:r="http://schemas.openxmlformats.org/officeDocument/2006/relationships" name="Executive_Summary" sheetId="4" state="visible" r:id="rId4"/>
  </sheets>
  <definedNames/>
  <calcPr calcId="124519" calcMode="auto" fullCalcOnLoad="1" forceFullCalc="1"/>
</workbook>
</file>

<file path=xl/styles.xml><?xml version="1.0" encoding="utf-8"?>
<styleSheet xmlns="http://schemas.openxmlformats.org/spreadsheetml/2006/main">
  <numFmts count="5">
    <numFmt numFmtId="164" formatCode="yyyy-mm-dd"/>
    <numFmt numFmtId="165" formatCode="$#,##0.00"/>
    <numFmt numFmtId="166" formatCode="0.0"/>
    <numFmt numFmtId="167" formatCode="mmm yyyy"/>
    <numFmt numFmtId="168" formatCode="0.0%"/>
  </numFmts>
  <fonts count="6">
    <font>
      <name val="Calibri"/>
      <family val="2"/>
      <color theme="1"/>
      <sz val="11"/>
      <scheme val="minor"/>
    </font>
    <font>
      <b val="1"/>
      <color rgb="00FFFFFF"/>
    </font>
    <font>
      <b val="1"/>
    </font>
    <font>
      <b val="1"/>
      <color rgb="001F1F1F"/>
    </font>
    <font>
      <b val="1"/>
      <sz val="16"/>
    </font>
    <font>
      <b val="1"/>
      <sz val="14"/>
    </font>
  </fonts>
  <fills count="7">
    <fill>
      <patternFill/>
    </fill>
    <fill>
      <patternFill patternType="gray125"/>
    </fill>
    <fill>
      <patternFill patternType="solid">
        <fgColor rgb="001F4E78"/>
      </patternFill>
    </fill>
    <fill>
      <patternFill patternType="solid">
        <fgColor rgb="00DCE6F1"/>
      </patternFill>
    </fill>
    <fill>
      <patternFill patternType="solid">
        <fgColor rgb="00FCE4D6"/>
      </patternFill>
    </fill>
    <fill>
      <patternFill patternType="solid">
        <fgColor rgb="00FFF2CC"/>
      </patternFill>
    </fill>
    <fill>
      <patternFill patternType="solid">
        <fgColor rgb="00E2F0D9"/>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22">
    <xf numFmtId="0" fontId="0" fillId="0" borderId="0" pivotButton="0" quotePrefix="0" xfId="0"/>
    <xf numFmtId="0" fontId="1" fillId="2" borderId="1" applyAlignment="1" pivotButton="0" quotePrefix="0" xfId="0">
      <alignment horizontal="center" vertical="center"/>
    </xf>
    <xf numFmtId="164" fontId="0" fillId="0" borderId="0" pivotButton="0" quotePrefix="0" xfId="0"/>
    <xf numFmtId="165" fontId="0" fillId="0" borderId="0" pivotButton="0" quotePrefix="0" xfId="0"/>
    <xf numFmtId="166" fontId="0" fillId="0" borderId="0" pivotButton="0" quotePrefix="0" xfId="0"/>
    <xf numFmtId="3" fontId="0" fillId="0" borderId="0" pivotButton="0" quotePrefix="0" xfId="0"/>
    <xf numFmtId="0" fontId="2" fillId="3" borderId="1" pivotButton="0" quotePrefix="0" xfId="0"/>
    <xf numFmtId="167" fontId="0" fillId="0" borderId="1" pivotButton="0" quotePrefix="0" xfId="0"/>
    <xf numFmtId="0" fontId="0" fillId="0" borderId="1" pivotButton="0" quotePrefix="0" xfId="0"/>
    <xf numFmtId="165" fontId="0" fillId="0" borderId="1" pivotButton="0" quotePrefix="0" xfId="0"/>
    <xf numFmtId="166" fontId="0" fillId="0" borderId="1" pivotButton="0" quotePrefix="0" xfId="0"/>
    <xf numFmtId="3" fontId="0" fillId="0" borderId="1" pivotButton="0" quotePrefix="0" xfId="0"/>
    <xf numFmtId="168" fontId="0" fillId="0" borderId="1" pivotButton="0" quotePrefix="0" xfId="0"/>
    <xf numFmtId="0" fontId="0" fillId="4" borderId="1" applyAlignment="1" pivotButton="0" quotePrefix="0" xfId="0">
      <alignment horizontal="left" vertical="top" wrapText="1"/>
    </xf>
    <xf numFmtId="0" fontId="3" fillId="3" borderId="1" pivotButton="0" quotePrefix="0" xfId="0"/>
    <xf numFmtId="165" fontId="0" fillId="5" borderId="1" pivotButton="0" quotePrefix="0" xfId="0"/>
    <xf numFmtId="165" fontId="0" fillId="6" borderId="1" pivotButton="0" quotePrefix="0" xfId="0"/>
    <xf numFmtId="166" fontId="0" fillId="5" borderId="1" pivotButton="0" quotePrefix="0" xfId="0"/>
    <xf numFmtId="168" fontId="0" fillId="5" borderId="1" pivotButton="0" quotePrefix="0" xfId="0"/>
    <xf numFmtId="0" fontId="4" fillId="0" borderId="1" pivotButton="0" quotePrefix="0" xfId="0"/>
    <xf numFmtId="0" fontId="0" fillId="0" borderId="1" applyAlignment="1" pivotButton="0" quotePrefix="0" xfId="0">
      <alignment horizontal="left" vertical="top" wrapText="1"/>
    </xf>
    <xf numFmtId="0" fontId="5"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ables/table1.xml><?xml version="1.0" encoding="utf-8"?>
<table xmlns="http://schemas.openxmlformats.org/spreadsheetml/2006/main" id="1" name="Data" displayName="Data" ref="A1:J116" headerRowCount="1">
  <autoFilter ref="A1:J116"/>
  <tableColumns count="10">
    <tableColumn id="1" name="date"/>
    <tableColumn id="2" name="day_of_week"/>
    <tableColumn id="3" name="channel"/>
    <tableColumn id="4" name="revenue"/>
    <tableColumn id="5" name="cogs"/>
    <tableColumn id="6" name="labor_hours"/>
    <tableColumn id="7" name="ticket_count"/>
    <tableColumn id="8" name="ticket_avg"/>
    <tableColumn id="9" name="month_start"/>
    <tableColumn id="10" name="revenue_minus_cog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xl/tables/table1.xml" Id="rId1"/></Relationships>
</file>

<file path=xl/worksheets/sheet1.xml><?xml version="1.0" encoding="utf-8"?>
<worksheet xmlns="http://schemas.openxmlformats.org/spreadsheetml/2006/main">
  <sheetPr>
    <outlinePr summaryBelow="1" summaryRight="1"/>
    <pageSetUpPr/>
  </sheetPr>
  <dimension ref="A1:J116"/>
  <sheetViews>
    <sheetView workbookViewId="0">
      <pane ySplit="1" topLeftCell="A2" activePane="bottomLeft" state="frozen"/>
      <selection pane="bottomLeft" activeCell="A1" sqref="A1"/>
    </sheetView>
  </sheetViews>
  <sheetFormatPr baseColWidth="8" defaultRowHeight="15"/>
  <cols>
    <col width="13" customWidth="1" min="1" max="1"/>
    <col width="14" customWidth="1" min="2" max="2"/>
    <col width="12" customWidth="1" min="3" max="3"/>
    <col width="13" customWidth="1" min="4" max="4"/>
    <col width="13" customWidth="1" min="5" max="5"/>
    <col width="12" customWidth="1" min="6" max="6"/>
    <col width="12" customWidth="1" min="7" max="7"/>
    <col width="11" customWidth="1" min="8" max="8"/>
    <col width="13" customWidth="1" min="9" max="9"/>
    <col width="18" customWidth="1" min="10" max="10"/>
  </cols>
  <sheetData>
    <row r="1">
      <c r="A1" s="1" t="inlineStr">
        <is>
          <t>date</t>
        </is>
      </c>
      <c r="B1" s="1" t="inlineStr">
        <is>
          <t>day_of_week</t>
        </is>
      </c>
      <c r="C1" s="1" t="inlineStr">
        <is>
          <t>channel</t>
        </is>
      </c>
      <c r="D1" s="1" t="inlineStr">
        <is>
          <t>revenue</t>
        </is>
      </c>
      <c r="E1" s="1" t="inlineStr">
        <is>
          <t>cogs</t>
        </is>
      </c>
      <c r="F1" s="1" t="inlineStr">
        <is>
          <t>labor_hours</t>
        </is>
      </c>
      <c r="G1" s="1" t="inlineStr">
        <is>
          <t>ticket_count</t>
        </is>
      </c>
      <c r="H1" s="1" t="inlineStr">
        <is>
          <t>ticket_avg</t>
        </is>
      </c>
      <c r="I1" s="1" t="inlineStr">
        <is>
          <t>month_start</t>
        </is>
      </c>
      <c r="J1" s="1" t="inlineStr">
        <is>
          <t>revenue_minus_cogs</t>
        </is>
      </c>
    </row>
    <row r="2">
      <c r="A2" s="2" t="n">
        <v>46023</v>
      </c>
      <c r="B2" t="inlineStr">
        <is>
          <t>Thursday</t>
        </is>
      </c>
      <c r="C2" t="inlineStr">
        <is>
          <t>cafe</t>
        </is>
      </c>
      <c r="D2" s="3" t="n">
        <v>0</v>
      </c>
      <c r="E2" s="3" t="n">
        <v>0</v>
      </c>
      <c r="F2" s="4" t="n">
        <v>0</v>
      </c>
      <c r="G2" s="5" t="n">
        <v>0</v>
      </c>
      <c r="H2" s="3" t="n">
        <v>0</v>
      </c>
      <c r="I2" s="2">
        <f>DATE(YEAR(A2),MONTH(A2),1)</f>
        <v/>
      </c>
      <c r="J2" s="3">
        <f>D2-E2</f>
        <v/>
      </c>
    </row>
    <row r="3">
      <c r="A3" s="2" t="n">
        <v>46024</v>
      </c>
      <c r="B3" t="inlineStr">
        <is>
          <t>Friday</t>
        </is>
      </c>
      <c r="C3" t="inlineStr">
        <is>
          <t>cafe</t>
        </is>
      </c>
      <c r="D3" s="3" t="n">
        <v>1580.6</v>
      </c>
      <c r="E3" s="3" t="n">
        <v>594.41</v>
      </c>
      <c r="F3" s="4" t="n">
        <v>24</v>
      </c>
      <c r="G3" s="5" t="n">
        <v>92</v>
      </c>
      <c r="H3" s="3" t="n">
        <v>17.18</v>
      </c>
      <c r="I3" s="2">
        <f>DATE(YEAR(A3),MONTH(A3),1)</f>
        <v/>
      </c>
      <c r="J3" s="3">
        <f>D3-E3</f>
        <v/>
      </c>
    </row>
    <row r="4">
      <c r="A4" s="2" t="n">
        <v>46025</v>
      </c>
      <c r="B4" t="inlineStr">
        <is>
          <t>Saturday</t>
        </is>
      </c>
      <c r="C4" t="inlineStr">
        <is>
          <t>cafe</t>
        </is>
      </c>
      <c r="D4" s="3" t="n">
        <v>1783.09</v>
      </c>
      <c r="E4" s="3" t="n">
        <v>687.0599999999999</v>
      </c>
      <c r="F4" s="4" t="n">
        <v>24</v>
      </c>
      <c r="G4" s="5" t="n">
        <v>104</v>
      </c>
      <c r="H4" s="3" t="n">
        <v>17.15</v>
      </c>
      <c r="I4" s="2">
        <f>DATE(YEAR(A4),MONTH(A4),1)</f>
        <v/>
      </c>
      <c r="J4" s="3">
        <f>D4-E4</f>
        <v/>
      </c>
    </row>
    <row r="5">
      <c r="A5" s="2" t="n">
        <v>46026</v>
      </c>
      <c r="B5" t="inlineStr">
        <is>
          <t>Sunday</t>
        </is>
      </c>
      <c r="C5" t="inlineStr">
        <is>
          <t>cafe</t>
        </is>
      </c>
      <c r="D5" s="3" t="n">
        <v>1927.39</v>
      </c>
      <c r="E5" s="3" t="n">
        <v>723.86</v>
      </c>
      <c r="F5" s="4" t="n">
        <v>24</v>
      </c>
      <c r="G5" s="5" t="n">
        <v>112</v>
      </c>
      <c r="H5" s="3" t="n">
        <v>17.21</v>
      </c>
      <c r="I5" s="2">
        <f>DATE(YEAR(A5),MONTH(A5),1)</f>
        <v/>
      </c>
      <c r="J5" s="3">
        <f>D5-E5</f>
        <v/>
      </c>
    </row>
    <row r="6">
      <c r="A6" s="2" t="n">
        <v>46027</v>
      </c>
      <c r="B6" t="inlineStr">
        <is>
          <t>Monday</t>
        </is>
      </c>
      <c r="C6" t="inlineStr">
        <is>
          <t>cafe</t>
        </is>
      </c>
      <c r="D6" s="3" t="n">
        <v>1431.54</v>
      </c>
      <c r="E6" s="3" t="n">
        <v>540.67</v>
      </c>
      <c r="F6" s="4" t="n">
        <v>24</v>
      </c>
      <c r="G6" s="5" t="n">
        <v>83</v>
      </c>
      <c r="H6" s="3" t="n">
        <v>17.25</v>
      </c>
      <c r="I6" s="2">
        <f>DATE(YEAR(A6),MONTH(A6),1)</f>
        <v/>
      </c>
      <c r="J6" s="3">
        <f>D6-E6</f>
        <v/>
      </c>
    </row>
    <row r="7">
      <c r="A7" s="2" t="n">
        <v>46028</v>
      </c>
      <c r="B7" t="inlineStr">
        <is>
          <t>Tuesday</t>
        </is>
      </c>
      <c r="C7" t="inlineStr">
        <is>
          <t>cafe</t>
        </is>
      </c>
      <c r="D7" s="3" t="n">
        <v>1445.58</v>
      </c>
      <c r="E7" s="3" t="n">
        <v>559.72</v>
      </c>
      <c r="F7" s="4" t="n">
        <v>24</v>
      </c>
      <c r="G7" s="5" t="n">
        <v>84</v>
      </c>
      <c r="H7" s="3" t="n">
        <v>17.21</v>
      </c>
      <c r="I7" s="2">
        <f>DATE(YEAR(A7),MONTH(A7),1)</f>
        <v/>
      </c>
      <c r="J7" s="3">
        <f>D7-E7</f>
        <v/>
      </c>
    </row>
    <row r="8">
      <c r="A8" s="2" t="n">
        <v>46029</v>
      </c>
      <c r="B8" t="inlineStr">
        <is>
          <t>Wednesday</t>
        </is>
      </c>
      <c r="C8" t="inlineStr">
        <is>
          <t>cafe</t>
        </is>
      </c>
      <c r="D8" s="3" t="n">
        <v>1549.48</v>
      </c>
      <c r="E8" s="3" t="n">
        <v>599.53</v>
      </c>
      <c r="F8" s="4" t="n">
        <v>24</v>
      </c>
      <c r="G8" s="5" t="n">
        <v>90</v>
      </c>
      <c r="H8" s="3" t="n">
        <v>17.22</v>
      </c>
      <c r="I8" s="2">
        <f>DATE(YEAR(A8),MONTH(A8),1)</f>
        <v/>
      </c>
      <c r="J8" s="3">
        <f>D8-E8</f>
        <v/>
      </c>
    </row>
    <row r="9">
      <c r="A9" s="2" t="n">
        <v>46030</v>
      </c>
      <c r="B9" t="inlineStr">
        <is>
          <t>Thursday</t>
        </is>
      </c>
      <c r="C9" t="inlineStr">
        <is>
          <t>cafe</t>
        </is>
      </c>
      <c r="D9" s="3" t="n">
        <v>1482.73</v>
      </c>
      <c r="E9" s="3" t="n">
        <v>552.6900000000001</v>
      </c>
      <c r="F9" s="4" t="n">
        <v>24</v>
      </c>
      <c r="G9" s="5" t="n">
        <v>86</v>
      </c>
      <c r="H9" s="3" t="n">
        <v>17.24</v>
      </c>
      <c r="I9" s="2">
        <f>DATE(YEAR(A9),MONTH(A9),1)</f>
        <v/>
      </c>
      <c r="J9" s="3">
        <f>D9-E9</f>
        <v/>
      </c>
    </row>
    <row r="10">
      <c r="A10" s="2" t="n">
        <v>46031</v>
      </c>
      <c r="B10" t="inlineStr">
        <is>
          <t>Friday</t>
        </is>
      </c>
      <c r="C10" t="inlineStr">
        <is>
          <t>cafe</t>
        </is>
      </c>
      <c r="D10" s="3" t="n">
        <v>1406.98</v>
      </c>
      <c r="E10" s="3" t="n">
        <v>543.45</v>
      </c>
      <c r="F10" s="4" t="n">
        <v>24</v>
      </c>
      <c r="G10" s="5" t="n">
        <v>82</v>
      </c>
      <c r="H10" s="3" t="n">
        <v>17.16</v>
      </c>
      <c r="I10" s="2">
        <f>DATE(YEAR(A10),MONTH(A10),1)</f>
        <v/>
      </c>
      <c r="J10" s="3">
        <f>D10-E10</f>
        <v/>
      </c>
    </row>
    <row r="11">
      <c r="A11" s="2" t="n">
        <v>46032</v>
      </c>
      <c r="B11" t="inlineStr">
        <is>
          <t>Saturday</t>
        </is>
      </c>
      <c r="C11" t="inlineStr">
        <is>
          <t>cafe</t>
        </is>
      </c>
      <c r="D11" s="3" t="n">
        <v>1790.78</v>
      </c>
      <c r="E11" s="3" t="n">
        <v>694.21</v>
      </c>
      <c r="F11" s="4" t="n">
        <v>24</v>
      </c>
      <c r="G11" s="5" t="n">
        <v>104</v>
      </c>
      <c r="H11" s="3" t="n">
        <v>17.22</v>
      </c>
      <c r="I11" s="2">
        <f>DATE(YEAR(A11),MONTH(A11),1)</f>
        <v/>
      </c>
      <c r="J11" s="3">
        <f>D11-E11</f>
        <v/>
      </c>
    </row>
    <row r="12">
      <c r="A12" s="2" t="n">
        <v>46033</v>
      </c>
      <c r="B12" t="inlineStr">
        <is>
          <t>Sunday</t>
        </is>
      </c>
      <c r="C12" t="inlineStr">
        <is>
          <t>cafe</t>
        </is>
      </c>
      <c r="D12" s="3" t="n">
        <v>1954.71</v>
      </c>
      <c r="E12" s="3" t="n">
        <v>760.59</v>
      </c>
      <c r="F12" s="4" t="n">
        <v>24</v>
      </c>
      <c r="G12" s="5" t="n">
        <v>114</v>
      </c>
      <c r="H12" s="3" t="n">
        <v>17.15</v>
      </c>
      <c r="I12" s="2">
        <f>DATE(YEAR(A12),MONTH(A12),1)</f>
        <v/>
      </c>
      <c r="J12" s="3">
        <f>D12-E12</f>
        <v/>
      </c>
    </row>
    <row r="13">
      <c r="A13" s="2" t="n">
        <v>46034</v>
      </c>
      <c r="B13" t="inlineStr">
        <is>
          <t>Monday</t>
        </is>
      </c>
      <c r="C13" t="inlineStr">
        <is>
          <t>cafe</t>
        </is>
      </c>
      <c r="D13" s="3" t="n">
        <v>1502.86</v>
      </c>
      <c r="E13" s="3" t="n">
        <v>559.77</v>
      </c>
      <c r="F13" s="4" t="n">
        <v>24</v>
      </c>
      <c r="G13" s="5" t="n">
        <v>88</v>
      </c>
      <c r="H13" s="3" t="n">
        <v>17.08</v>
      </c>
      <c r="I13" s="2">
        <f>DATE(YEAR(A13),MONTH(A13),1)</f>
        <v/>
      </c>
      <c r="J13" s="3">
        <f>D13-E13</f>
        <v/>
      </c>
    </row>
    <row r="14">
      <c r="A14" s="2" t="n">
        <v>46035</v>
      </c>
      <c r="B14" t="inlineStr">
        <is>
          <t>Tuesday</t>
        </is>
      </c>
      <c r="C14" t="inlineStr">
        <is>
          <t>cafe</t>
        </is>
      </c>
      <c r="D14" s="3" t="n">
        <v>1391.18</v>
      </c>
      <c r="E14" s="3" t="n">
        <v>523.34</v>
      </c>
      <c r="F14" s="4" t="n">
        <v>24</v>
      </c>
      <c r="G14" s="5" t="n">
        <v>81</v>
      </c>
      <c r="H14" s="3" t="n">
        <v>17.18</v>
      </c>
      <c r="I14" s="2">
        <f>DATE(YEAR(A14),MONTH(A14),1)</f>
        <v/>
      </c>
      <c r="J14" s="3">
        <f>D14-E14</f>
        <v/>
      </c>
    </row>
    <row r="15">
      <c r="A15" s="2" t="n">
        <v>46036</v>
      </c>
      <c r="B15" t="inlineStr">
        <is>
          <t>Wednesday</t>
        </is>
      </c>
      <c r="C15" t="inlineStr">
        <is>
          <t>cafe</t>
        </is>
      </c>
      <c r="D15" s="3" t="n">
        <v>1482.86</v>
      </c>
      <c r="E15" s="3" t="n">
        <v>567.64</v>
      </c>
      <c r="F15" s="4" t="n">
        <v>24</v>
      </c>
      <c r="G15" s="5" t="n">
        <v>87</v>
      </c>
      <c r="H15" s="3" t="n">
        <v>17.04</v>
      </c>
      <c r="I15" s="2">
        <f>DATE(YEAR(A15),MONTH(A15),1)</f>
        <v/>
      </c>
      <c r="J15" s="3">
        <f>D15-E15</f>
        <v/>
      </c>
    </row>
    <row r="16">
      <c r="A16" s="2" t="n">
        <v>46037</v>
      </c>
      <c r="B16" t="inlineStr">
        <is>
          <t>Thursday</t>
        </is>
      </c>
      <c r="C16" t="inlineStr">
        <is>
          <t>cafe</t>
        </is>
      </c>
      <c r="D16" s="3" t="n">
        <v>1542.96</v>
      </c>
      <c r="E16" s="3" t="n">
        <v>595.96</v>
      </c>
      <c r="F16" s="4" t="n">
        <v>24</v>
      </c>
      <c r="G16" s="5" t="n">
        <v>90</v>
      </c>
      <c r="H16" s="3" t="n">
        <v>17.14</v>
      </c>
      <c r="I16" s="2">
        <f>DATE(YEAR(A16),MONTH(A16),1)</f>
        <v/>
      </c>
      <c r="J16" s="3">
        <f>D16-E16</f>
        <v/>
      </c>
    </row>
    <row r="17">
      <c r="A17" s="2" t="n">
        <v>46038</v>
      </c>
      <c r="B17" t="inlineStr">
        <is>
          <t>Friday</t>
        </is>
      </c>
      <c r="C17" t="inlineStr">
        <is>
          <t>cafe</t>
        </is>
      </c>
      <c r="D17" s="3" t="n">
        <v>1460.53</v>
      </c>
      <c r="E17" s="3" t="n">
        <v>540.92</v>
      </c>
      <c r="F17" s="4" t="n">
        <v>24</v>
      </c>
      <c r="G17" s="5" t="n">
        <v>85</v>
      </c>
      <c r="H17" s="3" t="n">
        <v>17.18</v>
      </c>
      <c r="I17" s="2">
        <f>DATE(YEAR(A17),MONTH(A17),1)</f>
        <v/>
      </c>
      <c r="J17" s="3">
        <f>D17-E17</f>
        <v/>
      </c>
    </row>
    <row r="18">
      <c r="A18" s="2" t="n">
        <v>46039</v>
      </c>
      <c r="B18" t="inlineStr">
        <is>
          <t>Saturday</t>
        </is>
      </c>
      <c r="C18" t="inlineStr">
        <is>
          <t>cafe</t>
        </is>
      </c>
      <c r="D18" s="3" t="n">
        <v>1743.22</v>
      </c>
      <c r="E18" s="3" t="n">
        <v>676.26</v>
      </c>
      <c r="F18" s="4" t="n">
        <v>24</v>
      </c>
      <c r="G18" s="5" t="n">
        <v>102</v>
      </c>
      <c r="H18" s="3" t="n">
        <v>17.09</v>
      </c>
      <c r="I18" s="2">
        <f>DATE(YEAR(A18),MONTH(A18),1)</f>
        <v/>
      </c>
      <c r="J18" s="3">
        <f>D18-E18</f>
        <v/>
      </c>
    </row>
    <row r="19">
      <c r="A19" s="2" t="n">
        <v>46040</v>
      </c>
      <c r="B19" t="inlineStr">
        <is>
          <t>Sunday</t>
        </is>
      </c>
      <c r="C19" t="inlineStr">
        <is>
          <t>cafe</t>
        </is>
      </c>
      <c r="D19" s="3" t="n">
        <v>1750.3</v>
      </c>
      <c r="E19" s="3" t="n">
        <v>681.2</v>
      </c>
      <c r="F19" s="4" t="n">
        <v>24</v>
      </c>
      <c r="G19" s="5" t="n">
        <v>102</v>
      </c>
      <c r="H19" s="3" t="n">
        <v>17.16</v>
      </c>
      <c r="I19" s="2">
        <f>DATE(YEAR(A19),MONTH(A19),1)</f>
        <v/>
      </c>
      <c r="J19" s="3">
        <f>D19-E19</f>
        <v/>
      </c>
    </row>
    <row r="20">
      <c r="A20" s="2" t="n">
        <v>46041</v>
      </c>
      <c r="B20" t="inlineStr">
        <is>
          <t>Monday</t>
        </is>
      </c>
      <c r="C20" t="inlineStr">
        <is>
          <t>cafe</t>
        </is>
      </c>
      <c r="D20" s="3" t="n">
        <v>1571.63</v>
      </c>
      <c r="E20" s="3" t="n">
        <v>581.67</v>
      </c>
      <c r="F20" s="4" t="n">
        <v>24</v>
      </c>
      <c r="G20" s="5" t="n">
        <v>92</v>
      </c>
      <c r="H20" s="3" t="n">
        <v>17.08</v>
      </c>
      <c r="I20" s="2">
        <f>DATE(YEAR(A20),MONTH(A20),1)</f>
        <v/>
      </c>
      <c r="J20" s="3">
        <f>D20-E20</f>
        <v/>
      </c>
    </row>
    <row r="21">
      <c r="A21" s="2" t="n">
        <v>46042</v>
      </c>
      <c r="B21" t="inlineStr">
        <is>
          <t>Tuesday</t>
        </is>
      </c>
      <c r="C21" t="inlineStr">
        <is>
          <t>cafe</t>
        </is>
      </c>
      <c r="D21" s="3" t="n">
        <v>1383.89</v>
      </c>
      <c r="E21" s="3" t="n">
        <v>527.45</v>
      </c>
      <c r="F21" s="4" t="n">
        <v>24</v>
      </c>
      <c r="G21" s="5" t="n">
        <v>81</v>
      </c>
      <c r="H21" s="3" t="n">
        <v>17.09</v>
      </c>
      <c r="I21" s="2">
        <f>DATE(YEAR(A21),MONTH(A21),1)</f>
        <v/>
      </c>
      <c r="J21" s="3">
        <f>D21-E21</f>
        <v/>
      </c>
    </row>
    <row r="22">
      <c r="A22" s="2" t="n">
        <v>46043</v>
      </c>
      <c r="B22" t="inlineStr">
        <is>
          <t>Wednesday</t>
        </is>
      </c>
      <c r="C22" t="inlineStr">
        <is>
          <t>cafe</t>
        </is>
      </c>
      <c r="D22" s="3" t="n">
        <v>1512.85</v>
      </c>
      <c r="E22" s="3" t="n">
        <v>588.72</v>
      </c>
      <c r="F22" s="4" t="n">
        <v>24</v>
      </c>
      <c r="G22" s="5" t="n">
        <v>88</v>
      </c>
      <c r="H22" s="3" t="n">
        <v>17.19</v>
      </c>
      <c r="I22" s="2">
        <f>DATE(YEAR(A22),MONTH(A22),1)</f>
        <v/>
      </c>
      <c r="J22" s="3">
        <f>D22-E22</f>
        <v/>
      </c>
    </row>
    <row r="23">
      <c r="A23" s="2" t="n">
        <v>46044</v>
      </c>
      <c r="B23" t="inlineStr">
        <is>
          <t>Thursday</t>
        </is>
      </c>
      <c r="C23" t="inlineStr">
        <is>
          <t>cafe</t>
        </is>
      </c>
      <c r="D23" s="3" t="n">
        <v>1377.62</v>
      </c>
      <c r="E23" s="3" t="n">
        <v>531.39</v>
      </c>
      <c r="F23" s="4" t="n">
        <v>24</v>
      </c>
      <c r="G23" s="5" t="n">
        <v>81</v>
      </c>
      <c r="H23" s="3" t="n">
        <v>17.01</v>
      </c>
      <c r="I23" s="2">
        <f>DATE(YEAR(A23),MONTH(A23),1)</f>
        <v/>
      </c>
      <c r="J23" s="3">
        <f>D23-E23</f>
        <v/>
      </c>
    </row>
    <row r="24">
      <c r="A24" s="2" t="n">
        <v>46045</v>
      </c>
      <c r="B24" t="inlineStr">
        <is>
          <t>Friday</t>
        </is>
      </c>
      <c r="C24" t="inlineStr">
        <is>
          <t>cafe</t>
        </is>
      </c>
      <c r="D24" s="3" t="n">
        <v>1515.72</v>
      </c>
      <c r="E24" s="3" t="n">
        <v>585.9400000000001</v>
      </c>
      <c r="F24" s="4" t="n">
        <v>24</v>
      </c>
      <c r="G24" s="5" t="n">
        <v>89</v>
      </c>
      <c r="H24" s="3" t="n">
        <v>17.03</v>
      </c>
      <c r="I24" s="2">
        <f>DATE(YEAR(A24),MONTH(A24),1)</f>
        <v/>
      </c>
      <c r="J24" s="3">
        <f>D24-E24</f>
        <v/>
      </c>
    </row>
    <row r="25">
      <c r="A25" s="2" t="n">
        <v>46046</v>
      </c>
      <c r="B25" t="inlineStr">
        <is>
          <t>Saturday</t>
        </is>
      </c>
      <c r="C25" t="inlineStr">
        <is>
          <t>cafe</t>
        </is>
      </c>
      <c r="D25" s="3" t="n">
        <v>1777.84</v>
      </c>
      <c r="E25" s="3" t="n">
        <v>666.7</v>
      </c>
      <c r="F25" s="4" t="n">
        <v>24</v>
      </c>
      <c r="G25" s="5" t="n">
        <v>104</v>
      </c>
      <c r="H25" s="3" t="n">
        <v>17.09</v>
      </c>
      <c r="I25" s="2">
        <f>DATE(YEAR(A25),MONTH(A25),1)</f>
        <v/>
      </c>
      <c r="J25" s="3">
        <f>D25-E25</f>
        <v/>
      </c>
    </row>
    <row r="26">
      <c r="A26" s="2" t="n">
        <v>46047</v>
      </c>
      <c r="B26" t="inlineStr">
        <is>
          <t>Sunday</t>
        </is>
      </c>
      <c r="C26" t="inlineStr">
        <is>
          <t>cafe</t>
        </is>
      </c>
      <c r="D26" s="3" t="n">
        <v>1823.87</v>
      </c>
      <c r="E26" s="3" t="n">
        <v>686.46</v>
      </c>
      <c r="F26" s="4" t="n">
        <v>24</v>
      </c>
      <c r="G26" s="5" t="n">
        <v>107</v>
      </c>
      <c r="H26" s="3" t="n">
        <v>17.05</v>
      </c>
      <c r="I26" s="2">
        <f>DATE(YEAR(A26),MONTH(A26),1)</f>
        <v/>
      </c>
      <c r="J26" s="3">
        <f>D26-E26</f>
        <v/>
      </c>
    </row>
    <row r="27">
      <c r="A27" s="2" t="n">
        <v>46048</v>
      </c>
      <c r="B27" t="inlineStr">
        <is>
          <t>Monday</t>
        </is>
      </c>
      <c r="C27" t="inlineStr">
        <is>
          <t>cafe</t>
        </is>
      </c>
      <c r="D27" s="3" t="n">
        <v>1517.13</v>
      </c>
      <c r="E27" s="3" t="n">
        <v>578.89</v>
      </c>
      <c r="F27" s="4" t="n">
        <v>24</v>
      </c>
      <c r="G27" s="5" t="n">
        <v>89</v>
      </c>
      <c r="H27" s="3" t="n">
        <v>17.05</v>
      </c>
      <c r="I27" s="2">
        <f>DATE(YEAR(A27),MONTH(A27),1)</f>
        <v/>
      </c>
      <c r="J27" s="3">
        <f>D27-E27</f>
        <v/>
      </c>
    </row>
    <row r="28">
      <c r="A28" s="2" t="n">
        <v>46049</v>
      </c>
      <c r="B28" t="inlineStr">
        <is>
          <t>Tuesday</t>
        </is>
      </c>
      <c r="C28" t="inlineStr">
        <is>
          <t>cafe</t>
        </is>
      </c>
      <c r="D28" s="3" t="n">
        <v>1362.44</v>
      </c>
      <c r="E28" s="3" t="n">
        <v>505.48</v>
      </c>
      <c r="F28" s="4" t="n">
        <v>24</v>
      </c>
      <c r="G28" s="5" t="n">
        <v>80</v>
      </c>
      <c r="H28" s="3" t="n">
        <v>17.03</v>
      </c>
      <c r="I28" s="2">
        <f>DATE(YEAR(A28),MONTH(A28),1)</f>
        <v/>
      </c>
      <c r="J28" s="3">
        <f>D28-E28</f>
        <v/>
      </c>
    </row>
    <row r="29">
      <c r="A29" s="2" t="n">
        <v>46050</v>
      </c>
      <c r="B29" t="inlineStr">
        <is>
          <t>Wednesday</t>
        </is>
      </c>
      <c r="C29" t="inlineStr">
        <is>
          <t>cafe</t>
        </is>
      </c>
      <c r="D29" s="3" t="n">
        <v>1373.61</v>
      </c>
      <c r="E29" s="3" t="n">
        <v>521.0700000000001</v>
      </c>
      <c r="F29" s="4" t="n">
        <v>24</v>
      </c>
      <c r="G29" s="5" t="n">
        <v>80</v>
      </c>
      <c r="H29" s="3" t="n">
        <v>17.17</v>
      </c>
      <c r="I29" s="2">
        <f>DATE(YEAR(A29),MONTH(A29),1)</f>
        <v/>
      </c>
      <c r="J29" s="3">
        <f>D29-E29</f>
        <v/>
      </c>
    </row>
    <row r="30">
      <c r="A30" s="2" t="n">
        <v>46051</v>
      </c>
      <c r="B30" t="inlineStr">
        <is>
          <t>Thursday</t>
        </is>
      </c>
      <c r="C30" t="inlineStr">
        <is>
          <t>cafe</t>
        </is>
      </c>
      <c r="D30" s="3" t="n">
        <v>1532.03</v>
      </c>
      <c r="E30" s="3" t="n">
        <v>568.5</v>
      </c>
      <c r="F30" s="4" t="n">
        <v>24</v>
      </c>
      <c r="G30" s="5" t="n">
        <v>90</v>
      </c>
      <c r="H30" s="3" t="n">
        <v>17.02</v>
      </c>
      <c r="I30" s="2">
        <f>DATE(YEAR(A30),MONTH(A30),1)</f>
        <v/>
      </c>
      <c r="J30" s="3">
        <f>D30-E30</f>
        <v/>
      </c>
    </row>
    <row r="31">
      <c r="A31" s="2" t="n">
        <v>46052</v>
      </c>
      <c r="B31" t="inlineStr">
        <is>
          <t>Friday</t>
        </is>
      </c>
      <c r="C31" t="inlineStr">
        <is>
          <t>cafe</t>
        </is>
      </c>
      <c r="D31" s="3" t="n">
        <v>1428.31</v>
      </c>
      <c r="E31" s="3" t="n">
        <v>530.62</v>
      </c>
      <c r="F31" s="4" t="n">
        <v>24</v>
      </c>
      <c r="G31" s="5" t="n">
        <v>84</v>
      </c>
      <c r="H31" s="3" t="n">
        <v>17</v>
      </c>
      <c r="I31" s="2">
        <f>DATE(YEAR(A31),MONTH(A31),1)</f>
        <v/>
      </c>
      <c r="J31" s="3">
        <f>D31-E31</f>
        <v/>
      </c>
    </row>
    <row r="32">
      <c r="A32" s="2" t="n">
        <v>46053</v>
      </c>
      <c r="B32" t="inlineStr">
        <is>
          <t>Saturday</t>
        </is>
      </c>
      <c r="C32" t="inlineStr">
        <is>
          <t>cafe</t>
        </is>
      </c>
      <c r="D32" s="3" t="n">
        <v>1870.15</v>
      </c>
      <c r="E32" s="3" t="n">
        <v>692.73</v>
      </c>
      <c r="F32" s="4" t="n">
        <v>24</v>
      </c>
      <c r="G32" s="5" t="n">
        <v>109</v>
      </c>
      <c r="H32" s="3" t="n">
        <v>17.16</v>
      </c>
      <c r="I32" s="2">
        <f>DATE(YEAR(A32),MONTH(A32),1)</f>
        <v/>
      </c>
      <c r="J32" s="3">
        <f>D32-E32</f>
        <v/>
      </c>
    </row>
    <row r="33">
      <c r="A33" s="2" t="n">
        <v>46054</v>
      </c>
      <c r="B33" t="inlineStr">
        <is>
          <t>Sunday</t>
        </is>
      </c>
      <c r="C33" t="inlineStr">
        <is>
          <t>cafe</t>
        </is>
      </c>
      <c r="D33" s="3" t="n">
        <v>1911.71</v>
      </c>
      <c r="E33" s="3" t="n">
        <v>712.62</v>
      </c>
      <c r="F33" s="4" t="n">
        <v>24</v>
      </c>
      <c r="G33" s="5" t="n">
        <v>112</v>
      </c>
      <c r="H33" s="3" t="n">
        <v>17.07</v>
      </c>
      <c r="I33" s="2">
        <f>DATE(YEAR(A33),MONTH(A33),1)</f>
        <v/>
      </c>
      <c r="J33" s="3">
        <f>D33-E33</f>
        <v/>
      </c>
    </row>
    <row r="34">
      <c r="A34" s="2" t="n">
        <v>46055</v>
      </c>
      <c r="B34" t="inlineStr">
        <is>
          <t>Monday</t>
        </is>
      </c>
      <c r="C34" t="inlineStr">
        <is>
          <t>cafe</t>
        </is>
      </c>
      <c r="D34" s="3" t="n">
        <v>1517.36</v>
      </c>
      <c r="E34" s="3" t="n">
        <v>586.2</v>
      </c>
      <c r="F34" s="4" t="n">
        <v>24</v>
      </c>
      <c r="G34" s="5" t="n">
        <v>89</v>
      </c>
      <c r="H34" s="3" t="n">
        <v>17.05</v>
      </c>
      <c r="I34" s="2">
        <f>DATE(YEAR(A34),MONTH(A34),1)</f>
        <v/>
      </c>
      <c r="J34" s="3">
        <f>D34-E34</f>
        <v/>
      </c>
    </row>
    <row r="35">
      <c r="A35" s="2" t="n">
        <v>46056</v>
      </c>
      <c r="B35" t="inlineStr">
        <is>
          <t>Tuesday</t>
        </is>
      </c>
      <c r="C35" t="inlineStr">
        <is>
          <t>cafe</t>
        </is>
      </c>
      <c r="D35" s="3" t="n">
        <v>1449.67</v>
      </c>
      <c r="E35" s="3" t="n">
        <v>564.24</v>
      </c>
      <c r="F35" s="4" t="n">
        <v>24</v>
      </c>
      <c r="G35" s="5" t="n">
        <v>86</v>
      </c>
      <c r="H35" s="3" t="n">
        <v>16.86</v>
      </c>
      <c r="I35" s="2">
        <f>DATE(YEAR(A35),MONTH(A35),1)</f>
        <v/>
      </c>
      <c r="J35" s="3">
        <f>D35-E35</f>
        <v/>
      </c>
    </row>
    <row r="36">
      <c r="A36" s="2" t="n">
        <v>46056</v>
      </c>
      <c r="B36" t="inlineStr">
        <is>
          <t>Tuesday</t>
        </is>
      </c>
      <c r="C36" t="inlineStr">
        <is>
          <t>wholesale</t>
        </is>
      </c>
      <c r="D36" s="3" t="n">
        <v>327.63</v>
      </c>
      <c r="E36" s="3" t="n">
        <v>260.89</v>
      </c>
      <c r="F36" s="4" t="n">
        <v>6</v>
      </c>
      <c r="G36" s="5" t="n">
        <v>1</v>
      </c>
      <c r="H36" s="3" t="n">
        <v>327.63</v>
      </c>
      <c r="I36" s="2">
        <f>DATE(YEAR(A36),MONTH(A36),1)</f>
        <v/>
      </c>
      <c r="J36" s="3">
        <f>D36-E36</f>
        <v/>
      </c>
    </row>
    <row r="37">
      <c r="A37" s="2" t="n">
        <v>46057</v>
      </c>
      <c r="B37" t="inlineStr">
        <is>
          <t>Wednesday</t>
        </is>
      </c>
      <c r="C37" t="inlineStr">
        <is>
          <t>cafe</t>
        </is>
      </c>
      <c r="D37" s="3" t="n">
        <v>1514.07</v>
      </c>
      <c r="E37" s="3" t="n">
        <v>569.45</v>
      </c>
      <c r="F37" s="4" t="n">
        <v>24</v>
      </c>
      <c r="G37" s="5" t="n">
        <v>90</v>
      </c>
      <c r="H37" s="3" t="n">
        <v>16.82</v>
      </c>
      <c r="I37" s="2">
        <f>DATE(YEAR(A37),MONTH(A37),1)</f>
        <v/>
      </c>
      <c r="J37" s="3">
        <f>D37-E37</f>
        <v/>
      </c>
    </row>
    <row r="38">
      <c r="A38" s="2" t="n">
        <v>46058</v>
      </c>
      <c r="B38" t="inlineStr">
        <is>
          <t>Thursday</t>
        </is>
      </c>
      <c r="C38" t="inlineStr">
        <is>
          <t>cafe</t>
        </is>
      </c>
      <c r="D38" s="3" t="n">
        <v>1477.6</v>
      </c>
      <c r="E38" s="3" t="n">
        <v>570.67</v>
      </c>
      <c r="F38" s="4" t="n">
        <v>24</v>
      </c>
      <c r="G38" s="5" t="n">
        <v>87</v>
      </c>
      <c r="H38" s="3" t="n">
        <v>16.98</v>
      </c>
      <c r="I38" s="2">
        <f>DATE(YEAR(A38),MONTH(A38),1)</f>
        <v/>
      </c>
      <c r="J38" s="3">
        <f>D38-E38</f>
        <v/>
      </c>
    </row>
    <row r="39">
      <c r="A39" s="2" t="n">
        <v>46058</v>
      </c>
      <c r="B39" t="inlineStr">
        <is>
          <t>Thursday</t>
        </is>
      </c>
      <c r="C39" t="inlineStr">
        <is>
          <t>wholesale</t>
        </is>
      </c>
      <c r="D39" s="3" t="n">
        <v>264.94</v>
      </c>
      <c r="E39" s="3" t="n">
        <v>211.17</v>
      </c>
      <c r="F39" s="4" t="n">
        <v>6</v>
      </c>
      <c r="G39" s="5" t="n">
        <v>1</v>
      </c>
      <c r="H39" s="3" t="n">
        <v>264.94</v>
      </c>
      <c r="I39" s="2">
        <f>DATE(YEAR(A39),MONTH(A39),1)</f>
        <v/>
      </c>
      <c r="J39" s="3">
        <f>D39-E39</f>
        <v/>
      </c>
    </row>
    <row r="40">
      <c r="A40" s="2" t="n">
        <v>46059</v>
      </c>
      <c r="B40" t="inlineStr">
        <is>
          <t>Friday</t>
        </is>
      </c>
      <c r="C40" t="inlineStr">
        <is>
          <t>cafe</t>
        </is>
      </c>
      <c r="D40" s="3" t="n">
        <v>1580.85</v>
      </c>
      <c r="E40" s="3" t="n">
        <v>594.77</v>
      </c>
      <c r="F40" s="4" t="n">
        <v>24</v>
      </c>
      <c r="G40" s="5" t="n">
        <v>94</v>
      </c>
      <c r="H40" s="3" t="n">
        <v>16.82</v>
      </c>
      <c r="I40" s="2">
        <f>DATE(YEAR(A40),MONTH(A40),1)</f>
        <v/>
      </c>
      <c r="J40" s="3">
        <f>D40-E40</f>
        <v/>
      </c>
    </row>
    <row r="41">
      <c r="A41" s="2" t="n">
        <v>46059</v>
      </c>
      <c r="B41" t="inlineStr">
        <is>
          <t>Friday</t>
        </is>
      </c>
      <c r="C41" t="inlineStr">
        <is>
          <t>wholesale</t>
        </is>
      </c>
      <c r="D41" s="3" t="n">
        <v>285.05</v>
      </c>
      <c r="E41" s="3" t="n">
        <v>222.11</v>
      </c>
      <c r="F41" s="4" t="n">
        <v>6</v>
      </c>
      <c r="G41" s="5" t="n">
        <v>1</v>
      </c>
      <c r="H41" s="3" t="n">
        <v>285.05</v>
      </c>
      <c r="I41" s="2">
        <f>DATE(YEAR(A41),MONTH(A41),1)</f>
        <v/>
      </c>
      <c r="J41" s="3">
        <f>D41-E41</f>
        <v/>
      </c>
    </row>
    <row r="42">
      <c r="A42" s="2" t="n">
        <v>46060</v>
      </c>
      <c r="B42" t="inlineStr">
        <is>
          <t>Saturday</t>
        </is>
      </c>
      <c r="C42" t="inlineStr">
        <is>
          <t>cafe</t>
        </is>
      </c>
      <c r="D42" s="3" t="n">
        <v>1892.85</v>
      </c>
      <c r="E42" s="3" t="n">
        <v>724.45</v>
      </c>
      <c r="F42" s="4" t="n">
        <v>24</v>
      </c>
      <c r="G42" s="5" t="n">
        <v>112</v>
      </c>
      <c r="H42" s="3" t="n">
        <v>16.9</v>
      </c>
      <c r="I42" s="2">
        <f>DATE(YEAR(A42),MONTH(A42),1)</f>
        <v/>
      </c>
      <c r="J42" s="3">
        <f>D42-E42</f>
        <v/>
      </c>
    </row>
    <row r="43">
      <c r="A43" s="2" t="n">
        <v>46061</v>
      </c>
      <c r="B43" t="inlineStr">
        <is>
          <t>Sunday</t>
        </is>
      </c>
      <c r="C43" t="inlineStr">
        <is>
          <t>cafe</t>
        </is>
      </c>
      <c r="D43" s="3" t="n">
        <v>1885.33</v>
      </c>
      <c r="E43" s="3" t="n">
        <v>733.6900000000001</v>
      </c>
      <c r="F43" s="4" t="n">
        <v>24</v>
      </c>
      <c r="G43" s="5" t="n">
        <v>112</v>
      </c>
      <c r="H43" s="3" t="n">
        <v>16.83</v>
      </c>
      <c r="I43" s="2">
        <f>DATE(YEAR(A43),MONTH(A43),1)</f>
        <v/>
      </c>
      <c r="J43" s="3">
        <f>D43-E43</f>
        <v/>
      </c>
    </row>
    <row r="44">
      <c r="A44" s="2" t="n">
        <v>46062</v>
      </c>
      <c r="B44" t="inlineStr">
        <is>
          <t>Monday</t>
        </is>
      </c>
      <c r="C44" t="inlineStr">
        <is>
          <t>cafe</t>
        </is>
      </c>
      <c r="D44" s="3" t="n">
        <v>1587.96</v>
      </c>
      <c r="E44" s="3" t="n">
        <v>596.92</v>
      </c>
      <c r="F44" s="4" t="n">
        <v>24</v>
      </c>
      <c r="G44" s="5" t="n">
        <v>94</v>
      </c>
      <c r="H44" s="3" t="n">
        <v>16.89</v>
      </c>
      <c r="I44" s="2">
        <f>DATE(YEAR(A44),MONTH(A44),1)</f>
        <v/>
      </c>
      <c r="J44" s="3">
        <f>D44-E44</f>
        <v/>
      </c>
    </row>
    <row r="45">
      <c r="A45" s="2" t="n">
        <v>46063</v>
      </c>
      <c r="B45" t="inlineStr">
        <is>
          <t>Tuesday</t>
        </is>
      </c>
      <c r="C45" t="inlineStr">
        <is>
          <t>cafe</t>
        </is>
      </c>
      <c r="D45" s="3" t="n">
        <v>1505.52</v>
      </c>
      <c r="E45" s="3" t="n">
        <v>574.7</v>
      </c>
      <c r="F45" s="4" t="n">
        <v>24</v>
      </c>
      <c r="G45" s="5" t="n">
        <v>89</v>
      </c>
      <c r="H45" s="3" t="n">
        <v>16.92</v>
      </c>
      <c r="I45" s="2">
        <f>DATE(YEAR(A45),MONTH(A45),1)</f>
        <v/>
      </c>
      <c r="J45" s="3">
        <f>D45-E45</f>
        <v/>
      </c>
    </row>
    <row r="46">
      <c r="A46" s="2" t="n">
        <v>46063</v>
      </c>
      <c r="B46" t="inlineStr">
        <is>
          <t>Tuesday</t>
        </is>
      </c>
      <c r="C46" t="inlineStr">
        <is>
          <t>wholesale</t>
        </is>
      </c>
      <c r="D46" s="3" t="n">
        <v>342.44</v>
      </c>
      <c r="E46" s="3" t="n">
        <v>263.3</v>
      </c>
      <c r="F46" s="4" t="n">
        <v>6</v>
      </c>
      <c r="G46" s="5" t="n">
        <v>1</v>
      </c>
      <c r="H46" s="3" t="n">
        <v>342.44</v>
      </c>
      <c r="I46" s="2">
        <f>DATE(YEAR(A46),MONTH(A46),1)</f>
        <v/>
      </c>
      <c r="J46" s="3">
        <f>D46-E46</f>
        <v/>
      </c>
    </row>
    <row r="47">
      <c r="A47" s="2" t="n">
        <v>46064</v>
      </c>
      <c r="B47" t="inlineStr">
        <is>
          <t>Wednesday</t>
        </is>
      </c>
      <c r="C47" t="inlineStr">
        <is>
          <t>cafe</t>
        </is>
      </c>
      <c r="D47" s="3" t="n">
        <v>1549.79</v>
      </c>
      <c r="E47" s="3" t="n">
        <v>587.22</v>
      </c>
      <c r="F47" s="4" t="n">
        <v>24</v>
      </c>
      <c r="G47" s="5" t="n">
        <v>92</v>
      </c>
      <c r="H47" s="3" t="n">
        <v>16.85</v>
      </c>
      <c r="I47" s="2">
        <f>DATE(YEAR(A47),MONTH(A47),1)</f>
        <v/>
      </c>
      <c r="J47" s="3">
        <f>D47-E47</f>
        <v/>
      </c>
    </row>
    <row r="48">
      <c r="A48" s="2" t="n">
        <v>46065</v>
      </c>
      <c r="B48" t="inlineStr">
        <is>
          <t>Thursday</t>
        </is>
      </c>
      <c r="C48" t="inlineStr">
        <is>
          <t>cafe</t>
        </is>
      </c>
      <c r="D48" s="3" t="n">
        <v>1593.34</v>
      </c>
      <c r="E48" s="3" t="n">
        <v>596.5</v>
      </c>
      <c r="F48" s="4" t="n">
        <v>24</v>
      </c>
      <c r="G48" s="5" t="n">
        <v>94</v>
      </c>
      <c r="H48" s="3" t="n">
        <v>16.95</v>
      </c>
      <c r="I48" s="2">
        <f>DATE(YEAR(A48),MONTH(A48),1)</f>
        <v/>
      </c>
      <c r="J48" s="3">
        <f>D48-E48</f>
        <v/>
      </c>
    </row>
    <row r="49">
      <c r="A49" s="2" t="n">
        <v>46065</v>
      </c>
      <c r="B49" t="inlineStr">
        <is>
          <t>Thursday</t>
        </is>
      </c>
      <c r="C49" t="inlineStr">
        <is>
          <t>wholesale</t>
        </is>
      </c>
      <c r="D49" s="3" t="n">
        <v>308.29</v>
      </c>
      <c r="E49" s="3" t="n">
        <v>244.41</v>
      </c>
      <c r="F49" s="4" t="n">
        <v>6</v>
      </c>
      <c r="G49" s="5" t="n">
        <v>1</v>
      </c>
      <c r="H49" s="3" t="n">
        <v>308.29</v>
      </c>
      <c r="I49" s="2">
        <f>DATE(YEAR(A49),MONTH(A49),1)</f>
        <v/>
      </c>
      <c r="J49" s="3">
        <f>D49-E49</f>
        <v/>
      </c>
    </row>
    <row r="50">
      <c r="A50" s="2" t="n">
        <v>46066</v>
      </c>
      <c r="B50" t="inlineStr">
        <is>
          <t>Friday</t>
        </is>
      </c>
      <c r="C50" t="inlineStr">
        <is>
          <t>cafe</t>
        </is>
      </c>
      <c r="D50" s="3" t="n">
        <v>1541.9</v>
      </c>
      <c r="E50" s="3" t="n">
        <v>571.38</v>
      </c>
      <c r="F50" s="4" t="n">
        <v>24</v>
      </c>
      <c r="G50" s="5" t="n">
        <v>91</v>
      </c>
      <c r="H50" s="3" t="n">
        <v>16.94</v>
      </c>
      <c r="I50" s="2">
        <f>DATE(YEAR(A50),MONTH(A50),1)</f>
        <v/>
      </c>
      <c r="J50" s="3">
        <f>D50-E50</f>
        <v/>
      </c>
    </row>
    <row r="51">
      <c r="A51" s="2" t="n">
        <v>46066</v>
      </c>
      <c r="B51" t="inlineStr">
        <is>
          <t>Friday</t>
        </is>
      </c>
      <c r="C51" t="inlineStr">
        <is>
          <t>wholesale</t>
        </is>
      </c>
      <c r="D51" s="3" t="n">
        <v>334.45</v>
      </c>
      <c r="E51" s="3" t="n">
        <v>259.84</v>
      </c>
      <c r="F51" s="4" t="n">
        <v>6</v>
      </c>
      <c r="G51" s="5" t="n">
        <v>1</v>
      </c>
      <c r="H51" s="3" t="n">
        <v>334.45</v>
      </c>
      <c r="I51" s="2">
        <f>DATE(YEAR(A51),MONTH(A51),1)</f>
        <v/>
      </c>
      <c r="J51" s="3">
        <f>D51-E51</f>
        <v/>
      </c>
    </row>
    <row r="52">
      <c r="A52" s="2" t="n">
        <v>46067</v>
      </c>
      <c r="B52" t="inlineStr">
        <is>
          <t>Saturday</t>
        </is>
      </c>
      <c r="C52" t="inlineStr">
        <is>
          <t>cafe</t>
        </is>
      </c>
      <c r="D52" s="3" t="n">
        <v>1844.46</v>
      </c>
      <c r="E52" s="3" t="n">
        <v>718.02</v>
      </c>
      <c r="F52" s="4" t="n">
        <v>24</v>
      </c>
      <c r="G52" s="5" t="n">
        <v>109</v>
      </c>
      <c r="H52" s="3" t="n">
        <v>16.92</v>
      </c>
      <c r="I52" s="2">
        <f>DATE(YEAR(A52),MONTH(A52),1)</f>
        <v/>
      </c>
      <c r="J52" s="3">
        <f>D52-E52</f>
        <v/>
      </c>
    </row>
    <row r="53">
      <c r="A53" s="2" t="n">
        <v>46068</v>
      </c>
      <c r="B53" t="inlineStr">
        <is>
          <t>Sunday</t>
        </is>
      </c>
      <c r="C53" t="inlineStr">
        <is>
          <t>cafe</t>
        </is>
      </c>
      <c r="D53" s="3" t="n">
        <v>1878.22</v>
      </c>
      <c r="E53" s="3" t="n">
        <v>703.62</v>
      </c>
      <c r="F53" s="4" t="n">
        <v>24</v>
      </c>
      <c r="G53" s="5" t="n">
        <v>112</v>
      </c>
      <c r="H53" s="3" t="n">
        <v>16.77</v>
      </c>
      <c r="I53" s="2">
        <f>DATE(YEAR(A53),MONTH(A53),1)</f>
        <v/>
      </c>
      <c r="J53" s="3">
        <f>D53-E53</f>
        <v/>
      </c>
    </row>
    <row r="54">
      <c r="A54" s="2" t="n">
        <v>46069</v>
      </c>
      <c r="B54" t="inlineStr">
        <is>
          <t>Monday</t>
        </is>
      </c>
      <c r="C54" t="inlineStr">
        <is>
          <t>cafe</t>
        </is>
      </c>
      <c r="D54" s="3" t="n">
        <v>1410.5</v>
      </c>
      <c r="E54" s="3" t="n">
        <v>550.04</v>
      </c>
      <c r="F54" s="4" t="n">
        <v>24</v>
      </c>
      <c r="G54" s="5" t="n">
        <v>84</v>
      </c>
      <c r="H54" s="3" t="n">
        <v>16.79</v>
      </c>
      <c r="I54" s="2">
        <f>DATE(YEAR(A54),MONTH(A54),1)</f>
        <v/>
      </c>
      <c r="J54" s="3">
        <f>D54-E54</f>
        <v/>
      </c>
    </row>
    <row r="55">
      <c r="A55" s="2" t="n">
        <v>46070</v>
      </c>
      <c r="B55" t="inlineStr">
        <is>
          <t>Tuesday</t>
        </is>
      </c>
      <c r="C55" t="inlineStr">
        <is>
          <t>cafe</t>
        </is>
      </c>
      <c r="D55" s="3" t="n">
        <v>1451.07</v>
      </c>
      <c r="E55" s="3" t="n">
        <v>549.49</v>
      </c>
      <c r="F55" s="4" t="n">
        <v>24</v>
      </c>
      <c r="G55" s="5" t="n">
        <v>86</v>
      </c>
      <c r="H55" s="3" t="n">
        <v>16.87</v>
      </c>
      <c r="I55" s="2">
        <f>DATE(YEAR(A55),MONTH(A55),1)</f>
        <v/>
      </c>
      <c r="J55" s="3">
        <f>D55-E55</f>
        <v/>
      </c>
    </row>
    <row r="56">
      <c r="A56" s="2" t="n">
        <v>46070</v>
      </c>
      <c r="B56" t="inlineStr">
        <is>
          <t>Tuesday</t>
        </is>
      </c>
      <c r="C56" t="inlineStr">
        <is>
          <t>wholesale</t>
        </is>
      </c>
      <c r="D56" s="3" t="n">
        <v>542.87</v>
      </c>
      <c r="E56" s="3" t="n">
        <v>414.61</v>
      </c>
      <c r="F56" s="4" t="n">
        <v>6</v>
      </c>
      <c r="G56" s="5" t="n">
        <v>1</v>
      </c>
      <c r="H56" s="3" t="n">
        <v>542.87</v>
      </c>
      <c r="I56" s="2">
        <f>DATE(YEAR(A56),MONTH(A56),1)</f>
        <v/>
      </c>
      <c r="J56" s="3">
        <f>D56-E56</f>
        <v/>
      </c>
    </row>
    <row r="57">
      <c r="A57" s="2" t="n">
        <v>46071</v>
      </c>
      <c r="B57" t="inlineStr">
        <is>
          <t>Wednesday</t>
        </is>
      </c>
      <c r="C57" t="inlineStr">
        <is>
          <t>cafe</t>
        </is>
      </c>
      <c r="D57" s="3" t="n">
        <v>1372.36</v>
      </c>
      <c r="E57" s="3" t="n">
        <v>513.05</v>
      </c>
      <c r="F57" s="4" t="n">
        <v>24</v>
      </c>
      <c r="G57" s="5" t="n">
        <v>82</v>
      </c>
      <c r="H57" s="3" t="n">
        <v>16.74</v>
      </c>
      <c r="I57" s="2">
        <f>DATE(YEAR(A57),MONTH(A57),1)</f>
        <v/>
      </c>
      <c r="J57" s="3">
        <f>D57-E57</f>
        <v/>
      </c>
    </row>
    <row r="58">
      <c r="A58" s="2" t="n">
        <v>46072</v>
      </c>
      <c r="B58" t="inlineStr">
        <is>
          <t>Thursday</t>
        </is>
      </c>
      <c r="C58" t="inlineStr">
        <is>
          <t>cafe</t>
        </is>
      </c>
      <c r="D58" s="3" t="n">
        <v>1564.55</v>
      </c>
      <c r="E58" s="3" t="n">
        <v>596.2</v>
      </c>
      <c r="F58" s="4" t="n">
        <v>24</v>
      </c>
      <c r="G58" s="5" t="n">
        <v>93</v>
      </c>
      <c r="H58" s="3" t="n">
        <v>16.82</v>
      </c>
      <c r="I58" s="2">
        <f>DATE(YEAR(A58),MONTH(A58),1)</f>
        <v/>
      </c>
      <c r="J58" s="3">
        <f>D58-E58</f>
        <v/>
      </c>
    </row>
    <row r="59">
      <c r="A59" s="2" t="n">
        <v>46072</v>
      </c>
      <c r="B59" t="inlineStr">
        <is>
          <t>Thursday</t>
        </is>
      </c>
      <c r="C59" t="inlineStr">
        <is>
          <t>wholesale</t>
        </is>
      </c>
      <c r="D59" s="3" t="n">
        <v>505.03</v>
      </c>
      <c r="E59" s="3" t="n">
        <v>393.19</v>
      </c>
      <c r="F59" s="4" t="n">
        <v>6</v>
      </c>
      <c r="G59" s="5" t="n">
        <v>1</v>
      </c>
      <c r="H59" s="3" t="n">
        <v>505.03</v>
      </c>
      <c r="I59" s="2">
        <f>DATE(YEAR(A59),MONTH(A59),1)</f>
        <v/>
      </c>
      <c r="J59" s="3">
        <f>D59-E59</f>
        <v/>
      </c>
    </row>
    <row r="60">
      <c r="A60" s="2" t="n">
        <v>46073</v>
      </c>
      <c r="B60" t="inlineStr">
        <is>
          <t>Friday</t>
        </is>
      </c>
      <c r="C60" t="inlineStr">
        <is>
          <t>cafe</t>
        </is>
      </c>
      <c r="D60" s="3" t="n">
        <v>1417.26</v>
      </c>
      <c r="E60" s="3" t="n">
        <v>539.59</v>
      </c>
      <c r="F60" s="4" t="n">
        <v>24</v>
      </c>
      <c r="G60" s="5" t="n">
        <v>84</v>
      </c>
      <c r="H60" s="3" t="n">
        <v>16.87</v>
      </c>
      <c r="I60" s="2">
        <f>DATE(YEAR(A60),MONTH(A60),1)</f>
        <v/>
      </c>
      <c r="J60" s="3">
        <f>D60-E60</f>
        <v/>
      </c>
    </row>
    <row r="61">
      <c r="A61" s="2" t="n">
        <v>46073</v>
      </c>
      <c r="B61" t="inlineStr">
        <is>
          <t>Friday</t>
        </is>
      </c>
      <c r="C61" t="inlineStr">
        <is>
          <t>wholesale</t>
        </is>
      </c>
      <c r="D61" s="3" t="n">
        <v>1092.98</v>
      </c>
      <c r="E61" s="3" t="n">
        <v>842.1799999999999</v>
      </c>
      <c r="F61" s="4" t="n">
        <v>6</v>
      </c>
      <c r="G61" s="5" t="n">
        <v>2</v>
      </c>
      <c r="H61" s="3" t="n">
        <v>546.49</v>
      </c>
      <c r="I61" s="2">
        <f>DATE(YEAR(A61),MONTH(A61),1)</f>
        <v/>
      </c>
      <c r="J61" s="3">
        <f>D61-E61</f>
        <v/>
      </c>
    </row>
    <row r="62">
      <c r="A62" s="2" t="n">
        <v>46074</v>
      </c>
      <c r="B62" t="inlineStr">
        <is>
          <t>Saturday</t>
        </is>
      </c>
      <c r="C62" t="inlineStr">
        <is>
          <t>cafe</t>
        </is>
      </c>
      <c r="D62" s="3" t="n">
        <v>1874.96</v>
      </c>
      <c r="E62" s="3" t="n">
        <v>706.39</v>
      </c>
      <c r="F62" s="4" t="n">
        <v>24</v>
      </c>
      <c r="G62" s="5" t="n">
        <v>111</v>
      </c>
      <c r="H62" s="3" t="n">
        <v>16.89</v>
      </c>
      <c r="I62" s="2">
        <f>DATE(YEAR(A62),MONTH(A62),1)</f>
        <v/>
      </c>
      <c r="J62" s="3">
        <f>D62-E62</f>
        <v/>
      </c>
    </row>
    <row r="63">
      <c r="A63" s="2" t="n">
        <v>46075</v>
      </c>
      <c r="B63" t="inlineStr">
        <is>
          <t>Sunday</t>
        </is>
      </c>
      <c r="C63" t="inlineStr">
        <is>
          <t>cafe</t>
        </is>
      </c>
      <c r="D63" s="3" t="n">
        <v>1742.29</v>
      </c>
      <c r="E63" s="3" t="n">
        <v>653.96</v>
      </c>
      <c r="F63" s="4" t="n">
        <v>24</v>
      </c>
      <c r="G63" s="5" t="n">
        <v>104</v>
      </c>
      <c r="H63" s="3" t="n">
        <v>16.75</v>
      </c>
      <c r="I63" s="2">
        <f>DATE(YEAR(A63),MONTH(A63),1)</f>
        <v/>
      </c>
      <c r="J63" s="3">
        <f>D63-E63</f>
        <v/>
      </c>
    </row>
    <row r="64">
      <c r="A64" s="2" t="n">
        <v>46076</v>
      </c>
      <c r="B64" t="inlineStr">
        <is>
          <t>Monday</t>
        </is>
      </c>
      <c r="C64" t="inlineStr">
        <is>
          <t>cafe</t>
        </is>
      </c>
      <c r="D64" s="3" t="n">
        <v>1544.08</v>
      </c>
      <c r="E64" s="3" t="n">
        <v>571.78</v>
      </c>
      <c r="F64" s="4" t="n">
        <v>24</v>
      </c>
      <c r="G64" s="5" t="n">
        <v>92</v>
      </c>
      <c r="H64" s="3" t="n">
        <v>16.78</v>
      </c>
      <c r="I64" s="2">
        <f>DATE(YEAR(A64),MONTH(A64),1)</f>
        <v/>
      </c>
      <c r="J64" s="3">
        <f>D64-E64</f>
        <v/>
      </c>
    </row>
    <row r="65">
      <c r="A65" s="2" t="n">
        <v>46077</v>
      </c>
      <c r="B65" t="inlineStr">
        <is>
          <t>Tuesday</t>
        </is>
      </c>
      <c r="C65" t="inlineStr">
        <is>
          <t>cafe</t>
        </is>
      </c>
      <c r="D65" s="3" t="n">
        <v>1535.99</v>
      </c>
      <c r="E65" s="3" t="n">
        <v>596.15</v>
      </c>
      <c r="F65" s="4" t="n">
        <v>24</v>
      </c>
      <c r="G65" s="5" t="n">
        <v>92</v>
      </c>
      <c r="H65" s="3" t="n">
        <v>16.7</v>
      </c>
      <c r="I65" s="2">
        <f>DATE(YEAR(A65),MONTH(A65),1)</f>
        <v/>
      </c>
      <c r="J65" s="3">
        <f>D65-E65</f>
        <v/>
      </c>
    </row>
    <row r="66">
      <c r="A66" s="2" t="n">
        <v>46077</v>
      </c>
      <c r="B66" t="inlineStr">
        <is>
          <t>Tuesday</t>
        </is>
      </c>
      <c r="C66" t="inlineStr">
        <is>
          <t>wholesale</t>
        </is>
      </c>
      <c r="D66" s="3" t="n">
        <v>565.72</v>
      </c>
      <c r="E66" s="3" t="n">
        <v>452.42</v>
      </c>
      <c r="F66" s="4" t="n">
        <v>6</v>
      </c>
      <c r="G66" s="5" t="n">
        <v>1</v>
      </c>
      <c r="H66" s="3" t="n">
        <v>565.72</v>
      </c>
      <c r="I66" s="2">
        <f>DATE(YEAR(A66),MONTH(A66),1)</f>
        <v/>
      </c>
      <c r="J66" s="3">
        <f>D66-E66</f>
        <v/>
      </c>
    </row>
    <row r="67">
      <c r="A67" s="2" t="n">
        <v>46078</v>
      </c>
      <c r="B67" t="inlineStr">
        <is>
          <t>Wednesday</t>
        </is>
      </c>
      <c r="C67" t="inlineStr">
        <is>
          <t>cafe</t>
        </is>
      </c>
      <c r="D67" s="3" t="n">
        <v>1351.54</v>
      </c>
      <c r="E67" s="3" t="n">
        <v>512.38</v>
      </c>
      <c r="F67" s="4" t="n">
        <v>24</v>
      </c>
      <c r="G67" s="5" t="n">
        <v>81</v>
      </c>
      <c r="H67" s="3" t="n">
        <v>16.69</v>
      </c>
      <c r="I67" s="2">
        <f>DATE(YEAR(A67),MONTH(A67),1)</f>
        <v/>
      </c>
      <c r="J67" s="3">
        <f>D67-E67</f>
        <v/>
      </c>
    </row>
    <row r="68">
      <c r="A68" s="2" t="n">
        <v>46079</v>
      </c>
      <c r="B68" t="inlineStr">
        <is>
          <t>Thursday</t>
        </is>
      </c>
      <c r="C68" t="inlineStr">
        <is>
          <t>cafe</t>
        </is>
      </c>
      <c r="D68" s="3" t="n">
        <v>1413.15</v>
      </c>
      <c r="E68" s="3" t="n">
        <v>547.38</v>
      </c>
      <c r="F68" s="4" t="n">
        <v>24</v>
      </c>
      <c r="G68" s="5" t="n">
        <v>84</v>
      </c>
      <c r="H68" s="3" t="n">
        <v>16.82</v>
      </c>
      <c r="I68" s="2">
        <f>DATE(YEAR(A68),MONTH(A68),1)</f>
        <v/>
      </c>
      <c r="J68" s="3">
        <f>D68-E68</f>
        <v/>
      </c>
    </row>
    <row r="69">
      <c r="A69" s="2" t="n">
        <v>46079</v>
      </c>
      <c r="B69" t="inlineStr">
        <is>
          <t>Thursday</t>
        </is>
      </c>
      <c r="C69" t="inlineStr">
        <is>
          <t>wholesale</t>
        </is>
      </c>
      <c r="D69" s="3" t="n">
        <v>484.19</v>
      </c>
      <c r="E69" s="3" t="n">
        <v>375.73</v>
      </c>
      <c r="F69" s="4" t="n">
        <v>6</v>
      </c>
      <c r="G69" s="5" t="n">
        <v>1</v>
      </c>
      <c r="H69" s="3" t="n">
        <v>484.19</v>
      </c>
      <c r="I69" s="2">
        <f>DATE(YEAR(A69),MONTH(A69),1)</f>
        <v/>
      </c>
      <c r="J69" s="3">
        <f>D69-E69</f>
        <v/>
      </c>
    </row>
    <row r="70">
      <c r="A70" s="2" t="n">
        <v>46080</v>
      </c>
      <c r="B70" t="inlineStr">
        <is>
          <t>Friday</t>
        </is>
      </c>
      <c r="C70" t="inlineStr">
        <is>
          <t>cafe</t>
        </is>
      </c>
      <c r="D70" s="3" t="n">
        <v>1350.8</v>
      </c>
      <c r="E70" s="3" t="n">
        <v>519.74</v>
      </c>
      <c r="F70" s="4" t="n">
        <v>24</v>
      </c>
      <c r="G70" s="5" t="n">
        <v>81</v>
      </c>
      <c r="H70" s="3" t="n">
        <v>16.68</v>
      </c>
      <c r="I70" s="2">
        <f>DATE(YEAR(A70),MONTH(A70),1)</f>
        <v/>
      </c>
      <c r="J70" s="3">
        <f>D70-E70</f>
        <v/>
      </c>
    </row>
    <row r="71">
      <c r="A71" s="2" t="n">
        <v>46080</v>
      </c>
      <c r="B71" t="inlineStr">
        <is>
          <t>Friday</t>
        </is>
      </c>
      <c r="C71" t="inlineStr">
        <is>
          <t>wholesale</t>
        </is>
      </c>
      <c r="D71" s="3" t="n">
        <v>488.37</v>
      </c>
      <c r="E71" s="3" t="n">
        <v>376.29</v>
      </c>
      <c r="F71" s="4" t="n">
        <v>6</v>
      </c>
      <c r="G71" s="5" t="n">
        <v>1</v>
      </c>
      <c r="H71" s="3" t="n">
        <v>488.37</v>
      </c>
      <c r="I71" s="2">
        <f>DATE(YEAR(A71),MONTH(A71),1)</f>
        <v/>
      </c>
      <c r="J71" s="3">
        <f>D71-E71</f>
        <v/>
      </c>
    </row>
    <row r="72">
      <c r="A72" s="2" t="n">
        <v>46081</v>
      </c>
      <c r="B72" t="inlineStr">
        <is>
          <t>Saturday</t>
        </is>
      </c>
      <c r="C72" t="inlineStr">
        <is>
          <t>cafe</t>
        </is>
      </c>
      <c r="D72" s="3" t="n">
        <v>1855.52</v>
      </c>
      <c r="E72" s="3" t="n">
        <v>708.11</v>
      </c>
      <c r="F72" s="4" t="n">
        <v>24</v>
      </c>
      <c r="G72" s="5" t="n">
        <v>111</v>
      </c>
      <c r="H72" s="3" t="n">
        <v>16.72</v>
      </c>
      <c r="I72" s="2">
        <f>DATE(YEAR(A72),MONTH(A72),1)</f>
        <v/>
      </c>
      <c r="J72" s="3">
        <f>D72-E72</f>
        <v/>
      </c>
    </row>
    <row r="73">
      <c r="A73" s="2" t="n">
        <v>46082</v>
      </c>
      <c r="B73" t="inlineStr">
        <is>
          <t>Sunday</t>
        </is>
      </c>
      <c r="C73" t="inlineStr">
        <is>
          <t>cafe</t>
        </is>
      </c>
      <c r="D73" s="3" t="n">
        <v>1835.32</v>
      </c>
      <c r="E73" s="3" t="n">
        <v>693.95</v>
      </c>
      <c r="F73" s="4" t="n">
        <v>24</v>
      </c>
      <c r="G73" s="5" t="n">
        <v>109</v>
      </c>
      <c r="H73" s="3" t="n">
        <v>16.84</v>
      </c>
      <c r="I73" s="2">
        <f>DATE(YEAR(A73),MONTH(A73),1)</f>
        <v/>
      </c>
      <c r="J73" s="3">
        <f>D73-E73</f>
        <v/>
      </c>
    </row>
    <row r="74">
      <c r="A74" s="2" t="n">
        <v>46083</v>
      </c>
      <c r="B74" t="inlineStr">
        <is>
          <t>Monday</t>
        </is>
      </c>
      <c r="C74" t="inlineStr">
        <is>
          <t>cafe</t>
        </is>
      </c>
      <c r="D74" s="3" t="n">
        <v>1546.82</v>
      </c>
      <c r="E74" s="3" t="n">
        <v>603.09</v>
      </c>
      <c r="F74" s="4" t="n">
        <v>24</v>
      </c>
      <c r="G74" s="5" t="n">
        <v>93</v>
      </c>
      <c r="H74" s="3" t="n">
        <v>16.63</v>
      </c>
      <c r="I74" s="2">
        <f>DATE(YEAR(A74),MONTH(A74),1)</f>
        <v/>
      </c>
      <c r="J74" s="3">
        <f>D74-E74</f>
        <v/>
      </c>
    </row>
    <row r="75">
      <c r="A75" s="2" t="n">
        <v>46084</v>
      </c>
      <c r="B75" t="inlineStr">
        <is>
          <t>Tuesday</t>
        </is>
      </c>
      <c r="C75" t="inlineStr">
        <is>
          <t>cafe</t>
        </is>
      </c>
      <c r="D75" s="3" t="n">
        <v>1530.9</v>
      </c>
      <c r="E75" s="3" t="n">
        <v>591.86</v>
      </c>
      <c r="F75" s="4" t="n">
        <v>24</v>
      </c>
      <c r="G75" s="5" t="n">
        <v>92</v>
      </c>
      <c r="H75" s="3" t="n">
        <v>16.64</v>
      </c>
      <c r="I75" s="2">
        <f>DATE(YEAR(A75),MONTH(A75),1)</f>
        <v/>
      </c>
      <c r="J75" s="3">
        <f>D75-E75</f>
        <v/>
      </c>
    </row>
    <row r="76">
      <c r="A76" s="2" t="n">
        <v>46084</v>
      </c>
      <c r="B76" t="inlineStr">
        <is>
          <t>Tuesday</t>
        </is>
      </c>
      <c r="C76" t="inlineStr">
        <is>
          <t>wholesale</t>
        </is>
      </c>
      <c r="D76" s="3" t="n">
        <v>484.69</v>
      </c>
      <c r="E76" s="3" t="n">
        <v>382.53</v>
      </c>
      <c r="F76" s="4" t="n">
        <v>6</v>
      </c>
      <c r="G76" s="5" t="n">
        <v>1</v>
      </c>
      <c r="H76" s="3" t="n">
        <v>484.69</v>
      </c>
      <c r="I76" s="2">
        <f>DATE(YEAR(A76),MONTH(A76),1)</f>
        <v/>
      </c>
      <c r="J76" s="3">
        <f>D76-E76</f>
        <v/>
      </c>
    </row>
    <row r="77">
      <c r="A77" s="2" t="n">
        <v>46085</v>
      </c>
      <c r="B77" t="inlineStr">
        <is>
          <t>Wednesday</t>
        </is>
      </c>
      <c r="C77" t="inlineStr">
        <is>
          <t>cafe</t>
        </is>
      </c>
      <c r="D77" s="3" t="n">
        <v>1433.96</v>
      </c>
      <c r="E77" s="3" t="n">
        <v>533.9299999999999</v>
      </c>
      <c r="F77" s="4" t="n">
        <v>24</v>
      </c>
      <c r="G77" s="5" t="n">
        <v>86</v>
      </c>
      <c r="H77" s="3" t="n">
        <v>16.67</v>
      </c>
      <c r="I77" s="2">
        <f>DATE(YEAR(A77),MONTH(A77),1)</f>
        <v/>
      </c>
      <c r="J77" s="3">
        <f>D77-E77</f>
        <v/>
      </c>
    </row>
    <row r="78">
      <c r="A78" s="2" t="n">
        <v>46086</v>
      </c>
      <c r="B78" t="inlineStr">
        <is>
          <t>Thursday</t>
        </is>
      </c>
      <c r="C78" t="inlineStr">
        <is>
          <t>cafe</t>
        </is>
      </c>
      <c r="D78" s="3" t="n">
        <v>1397.38</v>
      </c>
      <c r="E78" s="3" t="n">
        <v>542.85</v>
      </c>
      <c r="F78" s="4" t="n">
        <v>24</v>
      </c>
      <c r="G78" s="5" t="n">
        <v>84</v>
      </c>
      <c r="H78" s="3" t="n">
        <v>16.64</v>
      </c>
      <c r="I78" s="2">
        <f>DATE(YEAR(A78),MONTH(A78),1)</f>
        <v/>
      </c>
      <c r="J78" s="3">
        <f>D78-E78</f>
        <v/>
      </c>
    </row>
    <row r="79">
      <c r="A79" s="2" t="n">
        <v>46086</v>
      </c>
      <c r="B79" t="inlineStr">
        <is>
          <t>Thursday</t>
        </is>
      </c>
      <c r="C79" t="inlineStr">
        <is>
          <t>wholesale</t>
        </is>
      </c>
      <c r="D79" s="3" t="n">
        <v>595.0599999999999</v>
      </c>
      <c r="E79" s="3" t="n">
        <v>462.78</v>
      </c>
      <c r="F79" s="4" t="n">
        <v>6</v>
      </c>
      <c r="G79" s="5" t="n">
        <v>1</v>
      </c>
      <c r="H79" s="3" t="n">
        <v>595.0599999999999</v>
      </c>
      <c r="I79" s="2">
        <f>DATE(YEAR(A79),MONTH(A79),1)</f>
        <v/>
      </c>
      <c r="J79" s="3">
        <f>D79-E79</f>
        <v/>
      </c>
    </row>
    <row r="80">
      <c r="A80" s="2" t="n">
        <v>46087</v>
      </c>
      <c r="B80" t="inlineStr">
        <is>
          <t>Friday</t>
        </is>
      </c>
      <c r="C80" t="inlineStr">
        <is>
          <t>cafe</t>
        </is>
      </c>
      <c r="D80" s="3" t="n">
        <v>1365.63</v>
      </c>
      <c r="E80" s="3" t="n">
        <v>523.88</v>
      </c>
      <c r="F80" s="4" t="n">
        <v>24</v>
      </c>
      <c r="G80" s="5" t="n">
        <v>82</v>
      </c>
      <c r="H80" s="3" t="n">
        <v>16.65</v>
      </c>
      <c r="I80" s="2">
        <f>DATE(YEAR(A80),MONTH(A80),1)</f>
        <v/>
      </c>
      <c r="J80" s="3">
        <f>D80-E80</f>
        <v/>
      </c>
    </row>
    <row r="81">
      <c r="A81" s="2" t="n">
        <v>46087</v>
      </c>
      <c r="B81" t="inlineStr">
        <is>
          <t>Friday</t>
        </is>
      </c>
      <c r="C81" t="inlineStr">
        <is>
          <t>wholesale</t>
        </is>
      </c>
      <c r="D81" s="3" t="n">
        <v>1046.94</v>
      </c>
      <c r="E81" s="3" t="n">
        <v>810.98</v>
      </c>
      <c r="F81" s="4" t="n">
        <v>6</v>
      </c>
      <c r="G81" s="5" t="n">
        <v>2</v>
      </c>
      <c r="H81" s="3" t="n">
        <v>523.47</v>
      </c>
      <c r="I81" s="2">
        <f>DATE(YEAR(A81),MONTH(A81),1)</f>
        <v/>
      </c>
      <c r="J81" s="3">
        <f>D81-E81</f>
        <v/>
      </c>
    </row>
    <row r="82">
      <c r="A82" s="2" t="n">
        <v>46088</v>
      </c>
      <c r="B82" t="inlineStr">
        <is>
          <t>Saturday</t>
        </is>
      </c>
      <c r="C82" t="inlineStr">
        <is>
          <t>cafe</t>
        </is>
      </c>
      <c r="D82" s="3" t="n">
        <v>1913.45</v>
      </c>
      <c r="E82" s="3" t="n">
        <v>729.87</v>
      </c>
      <c r="F82" s="4" t="n">
        <v>24</v>
      </c>
      <c r="G82" s="5" t="n">
        <v>115</v>
      </c>
      <c r="H82" s="3" t="n">
        <v>16.64</v>
      </c>
      <c r="I82" s="2">
        <f>DATE(YEAR(A82),MONTH(A82),1)</f>
        <v/>
      </c>
      <c r="J82" s="3">
        <f>D82-E82</f>
        <v/>
      </c>
    </row>
    <row r="83">
      <c r="A83" s="2" t="n">
        <v>46089</v>
      </c>
      <c r="B83" t="inlineStr">
        <is>
          <t>Sunday</t>
        </is>
      </c>
      <c r="C83" t="inlineStr">
        <is>
          <t>cafe</t>
        </is>
      </c>
      <c r="D83" s="3" t="n">
        <v>1741.58</v>
      </c>
      <c r="E83" s="3" t="n">
        <v>659.5700000000001</v>
      </c>
      <c r="F83" s="4" t="n">
        <v>24</v>
      </c>
      <c r="G83" s="5" t="n">
        <v>104</v>
      </c>
      <c r="H83" s="3" t="n">
        <v>16.75</v>
      </c>
      <c r="I83" s="2">
        <f>DATE(YEAR(A83),MONTH(A83),1)</f>
        <v/>
      </c>
      <c r="J83" s="3">
        <f>D83-E83</f>
        <v/>
      </c>
    </row>
    <row r="84">
      <c r="A84" s="2" t="n">
        <v>46090</v>
      </c>
      <c r="B84" t="inlineStr">
        <is>
          <t>Monday</t>
        </is>
      </c>
      <c r="C84" t="inlineStr">
        <is>
          <t>cafe</t>
        </is>
      </c>
      <c r="D84" s="3" t="n">
        <v>1451.82</v>
      </c>
      <c r="E84" s="3" t="n">
        <v>559.85</v>
      </c>
      <c r="F84" s="4" t="n">
        <v>24</v>
      </c>
      <c r="G84" s="5" t="n">
        <v>87</v>
      </c>
      <c r="H84" s="3" t="n">
        <v>16.69</v>
      </c>
      <c r="I84" s="2">
        <f>DATE(YEAR(A84),MONTH(A84),1)</f>
        <v/>
      </c>
      <c r="J84" s="3">
        <f>D84-E84</f>
        <v/>
      </c>
    </row>
    <row r="85">
      <c r="A85" s="2" t="n">
        <v>46091</v>
      </c>
      <c r="B85" t="inlineStr">
        <is>
          <t>Tuesday</t>
        </is>
      </c>
      <c r="C85" t="inlineStr">
        <is>
          <t>cafe</t>
        </is>
      </c>
      <c r="D85" s="3" t="n">
        <v>1385.76</v>
      </c>
      <c r="E85" s="3" t="n">
        <v>531.11</v>
      </c>
      <c r="F85" s="4" t="n">
        <v>24</v>
      </c>
      <c r="G85" s="5" t="n">
        <v>83</v>
      </c>
      <c r="H85" s="3" t="n">
        <v>16.7</v>
      </c>
      <c r="I85" s="2">
        <f>DATE(YEAR(A85),MONTH(A85),1)</f>
        <v/>
      </c>
      <c r="J85" s="3">
        <f>D85-E85</f>
        <v/>
      </c>
    </row>
    <row r="86">
      <c r="A86" s="2" t="n">
        <v>46091</v>
      </c>
      <c r="B86" t="inlineStr">
        <is>
          <t>Tuesday</t>
        </is>
      </c>
      <c r="C86" t="inlineStr">
        <is>
          <t>wholesale</t>
        </is>
      </c>
      <c r="D86" s="3" t="n">
        <v>705.6799999999999</v>
      </c>
      <c r="E86" s="3" t="n">
        <v>552.87</v>
      </c>
      <c r="F86" s="4" t="n">
        <v>6</v>
      </c>
      <c r="G86" s="5" t="n">
        <v>1</v>
      </c>
      <c r="H86" s="3" t="n">
        <v>705.6799999999999</v>
      </c>
      <c r="I86" s="2">
        <f>DATE(YEAR(A86),MONTH(A86),1)</f>
        <v/>
      </c>
      <c r="J86" s="3">
        <f>D86-E86</f>
        <v/>
      </c>
    </row>
    <row r="87">
      <c r="A87" s="2" t="n">
        <v>46092</v>
      </c>
      <c r="B87" t="inlineStr">
        <is>
          <t>Wednesday</t>
        </is>
      </c>
      <c r="C87" t="inlineStr">
        <is>
          <t>cafe</t>
        </is>
      </c>
      <c r="D87" s="3" t="n">
        <v>1474.45</v>
      </c>
      <c r="E87" s="3" t="n">
        <v>569.23</v>
      </c>
      <c r="F87" s="4" t="n">
        <v>24</v>
      </c>
      <c r="G87" s="5" t="n">
        <v>88</v>
      </c>
      <c r="H87" s="3" t="n">
        <v>16.76</v>
      </c>
      <c r="I87" s="2">
        <f>DATE(YEAR(A87),MONTH(A87),1)</f>
        <v/>
      </c>
      <c r="J87" s="3">
        <f>D87-E87</f>
        <v/>
      </c>
    </row>
    <row r="88">
      <c r="A88" s="2" t="n">
        <v>46093</v>
      </c>
      <c r="B88" t="inlineStr">
        <is>
          <t>Thursday</t>
        </is>
      </c>
      <c r="C88" t="inlineStr">
        <is>
          <t>cafe</t>
        </is>
      </c>
      <c r="D88" s="3" t="n">
        <v>1456.14</v>
      </c>
      <c r="E88" s="3" t="n">
        <v>540.6900000000001</v>
      </c>
      <c r="F88" s="4" t="n">
        <v>24</v>
      </c>
      <c r="G88" s="5" t="n">
        <v>87</v>
      </c>
      <c r="H88" s="3" t="n">
        <v>16.74</v>
      </c>
      <c r="I88" s="2">
        <f>DATE(YEAR(A88),MONTH(A88),1)</f>
        <v/>
      </c>
      <c r="J88" s="3">
        <f>D88-E88</f>
        <v/>
      </c>
    </row>
    <row r="89">
      <c r="A89" s="2" t="n">
        <v>46093</v>
      </c>
      <c r="B89" t="inlineStr">
        <is>
          <t>Thursday</t>
        </is>
      </c>
      <c r="C89" t="inlineStr">
        <is>
          <t>wholesale</t>
        </is>
      </c>
      <c r="D89" s="3" t="n">
        <v>722.51</v>
      </c>
      <c r="E89" s="3" t="n">
        <v>575.1799999999999</v>
      </c>
      <c r="F89" s="4" t="n">
        <v>6</v>
      </c>
      <c r="G89" s="5" t="n">
        <v>1</v>
      </c>
      <c r="H89" s="3" t="n">
        <v>722.51</v>
      </c>
      <c r="I89" s="2">
        <f>DATE(YEAR(A89),MONTH(A89),1)</f>
        <v/>
      </c>
      <c r="J89" s="3">
        <f>D89-E89</f>
        <v/>
      </c>
    </row>
    <row r="90">
      <c r="A90" s="2" t="n">
        <v>46094</v>
      </c>
      <c r="B90" t="inlineStr">
        <is>
          <t>Friday</t>
        </is>
      </c>
      <c r="C90" t="inlineStr">
        <is>
          <t>cafe</t>
        </is>
      </c>
      <c r="D90" s="3" t="n">
        <v>1393.07</v>
      </c>
      <c r="E90" s="3" t="n">
        <v>527.33</v>
      </c>
      <c r="F90" s="4" t="n">
        <v>24</v>
      </c>
      <c r="G90" s="5" t="n">
        <v>84</v>
      </c>
      <c r="H90" s="3" t="n">
        <v>16.58</v>
      </c>
      <c r="I90" s="2">
        <f>DATE(YEAR(A90),MONTH(A90),1)</f>
        <v/>
      </c>
      <c r="J90" s="3">
        <f>D90-E90</f>
        <v/>
      </c>
    </row>
    <row r="91">
      <c r="A91" s="2" t="n">
        <v>46094</v>
      </c>
      <c r="B91" t="inlineStr">
        <is>
          <t>Friday</t>
        </is>
      </c>
      <c r="C91" t="inlineStr">
        <is>
          <t>wholesale</t>
        </is>
      </c>
      <c r="D91" s="3" t="n">
        <v>737.9</v>
      </c>
      <c r="E91" s="3" t="n">
        <v>582.95</v>
      </c>
      <c r="F91" s="4" t="n">
        <v>6</v>
      </c>
      <c r="G91" s="5" t="n">
        <v>1</v>
      </c>
      <c r="H91" s="3" t="n">
        <v>737.9</v>
      </c>
      <c r="I91" s="2">
        <f>DATE(YEAR(A91),MONTH(A91),1)</f>
        <v/>
      </c>
      <c r="J91" s="3">
        <f>D91-E91</f>
        <v/>
      </c>
    </row>
    <row r="92">
      <c r="A92" s="2" t="n">
        <v>46095</v>
      </c>
      <c r="B92" t="inlineStr">
        <is>
          <t>Saturday</t>
        </is>
      </c>
      <c r="C92" t="inlineStr">
        <is>
          <t>cafe</t>
        </is>
      </c>
      <c r="D92" s="3" t="n">
        <v>1787.63</v>
      </c>
      <c r="E92" s="3" t="n">
        <v>694.98</v>
      </c>
      <c r="F92" s="4" t="n">
        <v>24</v>
      </c>
      <c r="G92" s="5" t="n">
        <v>107</v>
      </c>
      <c r="H92" s="3" t="n">
        <v>16.71</v>
      </c>
      <c r="I92" s="2">
        <f>DATE(YEAR(A92),MONTH(A92),1)</f>
        <v/>
      </c>
      <c r="J92" s="3">
        <f>D92-E92</f>
        <v/>
      </c>
    </row>
    <row r="93">
      <c r="A93" s="2" t="n">
        <v>46096</v>
      </c>
      <c r="B93" t="inlineStr">
        <is>
          <t>Sunday</t>
        </is>
      </c>
      <c r="C93" t="inlineStr">
        <is>
          <t>cafe</t>
        </is>
      </c>
      <c r="D93" s="3" t="n">
        <v>1830.31</v>
      </c>
      <c r="E93" s="3" t="n">
        <v>684.21</v>
      </c>
      <c r="F93" s="4" t="n">
        <v>24</v>
      </c>
      <c r="G93" s="5" t="n">
        <v>110</v>
      </c>
      <c r="H93" s="3" t="n">
        <v>16.64</v>
      </c>
      <c r="I93" s="2">
        <f>DATE(YEAR(A93),MONTH(A93),1)</f>
        <v/>
      </c>
      <c r="J93" s="3">
        <f>D93-E93</f>
        <v/>
      </c>
    </row>
    <row r="94">
      <c r="A94" s="2" t="n">
        <v>46097</v>
      </c>
      <c r="B94" t="inlineStr">
        <is>
          <t>Monday</t>
        </is>
      </c>
      <c r="C94" t="inlineStr">
        <is>
          <t>cafe</t>
        </is>
      </c>
      <c r="D94" s="3" t="n">
        <v>1339.29</v>
      </c>
      <c r="E94" s="3" t="n">
        <v>504.51</v>
      </c>
      <c r="F94" s="4" t="n">
        <v>24</v>
      </c>
      <c r="G94" s="5" t="n">
        <v>81</v>
      </c>
      <c r="H94" s="3" t="n">
        <v>16.53</v>
      </c>
      <c r="I94" s="2">
        <f>DATE(YEAR(A94),MONTH(A94),1)</f>
        <v/>
      </c>
      <c r="J94" s="3">
        <f>D94-E94</f>
        <v/>
      </c>
    </row>
    <row r="95">
      <c r="A95" s="2" t="n">
        <v>46098</v>
      </c>
      <c r="B95" t="inlineStr">
        <is>
          <t>Tuesday</t>
        </is>
      </c>
      <c r="C95" t="inlineStr">
        <is>
          <t>cafe</t>
        </is>
      </c>
      <c r="D95" s="3" t="n">
        <v>1339.85</v>
      </c>
      <c r="E95" s="3" t="n">
        <v>519.59</v>
      </c>
      <c r="F95" s="4" t="n">
        <v>24</v>
      </c>
      <c r="G95" s="5" t="n">
        <v>81</v>
      </c>
      <c r="H95" s="3" t="n">
        <v>16.54</v>
      </c>
      <c r="I95" s="2">
        <f>DATE(YEAR(A95),MONTH(A95),1)</f>
        <v/>
      </c>
      <c r="J95" s="3">
        <f>D95-E95</f>
        <v/>
      </c>
    </row>
    <row r="96">
      <c r="A96" s="2" t="n">
        <v>46098</v>
      </c>
      <c r="B96" t="inlineStr">
        <is>
          <t>Tuesday</t>
        </is>
      </c>
      <c r="C96" t="inlineStr">
        <is>
          <t>wholesale</t>
        </is>
      </c>
      <c r="D96" s="3" t="n">
        <v>748.08</v>
      </c>
      <c r="E96" s="3" t="n">
        <v>573.64</v>
      </c>
      <c r="F96" s="4" t="n">
        <v>6</v>
      </c>
      <c r="G96" s="5" t="n">
        <v>1</v>
      </c>
      <c r="H96" s="3" t="n">
        <v>748.08</v>
      </c>
      <c r="I96" s="2">
        <f>DATE(YEAR(A96),MONTH(A96),1)</f>
        <v/>
      </c>
      <c r="J96" s="3">
        <f>D96-E96</f>
        <v/>
      </c>
    </row>
    <row r="97">
      <c r="A97" s="2" t="n">
        <v>46099</v>
      </c>
      <c r="B97" t="inlineStr">
        <is>
          <t>Wednesday</t>
        </is>
      </c>
      <c r="C97" t="inlineStr">
        <is>
          <t>cafe</t>
        </is>
      </c>
      <c r="D97" s="3" t="n">
        <v>1353.12</v>
      </c>
      <c r="E97" s="3" t="n">
        <v>508.46</v>
      </c>
      <c r="F97" s="4" t="n">
        <v>24</v>
      </c>
      <c r="G97" s="5" t="n">
        <v>81</v>
      </c>
      <c r="H97" s="3" t="n">
        <v>16.71</v>
      </c>
      <c r="I97" s="2">
        <f>DATE(YEAR(A97),MONTH(A97),1)</f>
        <v/>
      </c>
      <c r="J97" s="3">
        <f>D97-E97</f>
        <v/>
      </c>
    </row>
    <row r="98">
      <c r="A98" s="2" t="n">
        <v>46100</v>
      </c>
      <c r="B98" t="inlineStr">
        <is>
          <t>Thursday</t>
        </is>
      </c>
      <c r="C98" t="inlineStr">
        <is>
          <t>cafe</t>
        </is>
      </c>
      <c r="D98" s="3" t="n">
        <v>1452.32</v>
      </c>
      <c r="E98" s="3" t="n">
        <v>546.6900000000001</v>
      </c>
      <c r="F98" s="4" t="n">
        <v>24</v>
      </c>
      <c r="G98" s="5" t="n">
        <v>87</v>
      </c>
      <c r="H98" s="3" t="n">
        <v>16.69</v>
      </c>
      <c r="I98" s="2">
        <f>DATE(YEAR(A98),MONTH(A98),1)</f>
        <v/>
      </c>
      <c r="J98" s="3">
        <f>D98-E98</f>
        <v/>
      </c>
    </row>
    <row r="99">
      <c r="A99" s="2" t="n">
        <v>46100</v>
      </c>
      <c r="B99" t="inlineStr">
        <is>
          <t>Thursday</t>
        </is>
      </c>
      <c r="C99" t="inlineStr">
        <is>
          <t>wholesale</t>
        </is>
      </c>
      <c r="D99" s="3" t="n">
        <v>853.51</v>
      </c>
      <c r="E99" s="3" t="n">
        <v>674.05</v>
      </c>
      <c r="F99" s="4" t="n">
        <v>6</v>
      </c>
      <c r="G99" s="5" t="n">
        <v>1</v>
      </c>
      <c r="H99" s="3" t="n">
        <v>853.51</v>
      </c>
      <c r="I99" s="2">
        <f>DATE(YEAR(A99),MONTH(A99),1)</f>
        <v/>
      </c>
      <c r="J99" s="3">
        <f>D99-E99</f>
        <v/>
      </c>
    </row>
    <row r="100">
      <c r="A100" s="2" t="n">
        <v>46101</v>
      </c>
      <c r="B100" t="inlineStr">
        <is>
          <t>Friday</t>
        </is>
      </c>
      <c r="C100" t="inlineStr">
        <is>
          <t>cafe</t>
        </is>
      </c>
      <c r="D100" s="3" t="n">
        <v>1408.17</v>
      </c>
      <c r="E100" s="3" t="n">
        <v>546.98</v>
      </c>
      <c r="F100" s="4" t="n">
        <v>24</v>
      </c>
      <c r="G100" s="5" t="n">
        <v>85</v>
      </c>
      <c r="H100" s="3" t="n">
        <v>16.57</v>
      </c>
      <c r="I100" s="2">
        <f>DATE(YEAR(A100),MONTH(A100),1)</f>
        <v/>
      </c>
      <c r="J100" s="3">
        <f>D100-E100</f>
        <v/>
      </c>
    </row>
    <row r="101">
      <c r="A101" s="2" t="n">
        <v>46101</v>
      </c>
      <c r="B101" t="inlineStr">
        <is>
          <t>Friday</t>
        </is>
      </c>
      <c r="C101" t="inlineStr">
        <is>
          <t>wholesale</t>
        </is>
      </c>
      <c r="D101" s="3" t="n">
        <v>1545.04</v>
      </c>
      <c r="E101" s="3" t="n">
        <v>1180.66</v>
      </c>
      <c r="F101" s="4" t="n">
        <v>6</v>
      </c>
      <c r="G101" s="5" t="n">
        <v>2</v>
      </c>
      <c r="H101" s="3" t="n">
        <v>772.52</v>
      </c>
      <c r="I101" s="2">
        <f>DATE(YEAR(A101),MONTH(A101),1)</f>
        <v/>
      </c>
      <c r="J101" s="3">
        <f>D101-E101</f>
        <v/>
      </c>
    </row>
    <row r="102">
      <c r="A102" s="2" t="n">
        <v>46102</v>
      </c>
      <c r="B102" t="inlineStr">
        <is>
          <t>Saturday</t>
        </is>
      </c>
      <c r="C102" t="inlineStr">
        <is>
          <t>cafe</t>
        </is>
      </c>
      <c r="D102" s="3" t="n">
        <v>1866.1</v>
      </c>
      <c r="E102" s="3" t="n">
        <v>713.8</v>
      </c>
      <c r="F102" s="4" t="n">
        <v>24</v>
      </c>
      <c r="G102" s="5" t="n">
        <v>112</v>
      </c>
      <c r="H102" s="3" t="n">
        <v>16.66</v>
      </c>
      <c r="I102" s="2">
        <f>DATE(YEAR(A102),MONTH(A102),1)</f>
        <v/>
      </c>
      <c r="J102" s="3">
        <f>D102-E102</f>
        <v/>
      </c>
    </row>
    <row r="103">
      <c r="A103" s="2" t="n">
        <v>46103</v>
      </c>
      <c r="B103" t="inlineStr">
        <is>
          <t>Sunday</t>
        </is>
      </c>
      <c r="C103" t="inlineStr">
        <is>
          <t>cafe</t>
        </is>
      </c>
      <c r="D103" s="3" t="n">
        <v>1767.09</v>
      </c>
      <c r="E103" s="3" t="n">
        <v>662.2</v>
      </c>
      <c r="F103" s="4" t="n">
        <v>24</v>
      </c>
      <c r="G103" s="5" t="n">
        <v>106</v>
      </c>
      <c r="H103" s="3" t="n">
        <v>16.67</v>
      </c>
      <c r="I103" s="2">
        <f>DATE(YEAR(A103),MONTH(A103),1)</f>
        <v/>
      </c>
      <c r="J103" s="3">
        <f>D103-E103</f>
        <v/>
      </c>
    </row>
    <row r="104">
      <c r="A104" s="2" t="n">
        <v>46104</v>
      </c>
      <c r="B104" t="inlineStr">
        <is>
          <t>Monday</t>
        </is>
      </c>
      <c r="C104" t="inlineStr">
        <is>
          <t>cafe</t>
        </is>
      </c>
      <c r="D104" s="3" t="n">
        <v>1404.76</v>
      </c>
      <c r="E104" s="3" t="n">
        <v>543.34</v>
      </c>
      <c r="F104" s="4" t="n">
        <v>24</v>
      </c>
      <c r="G104" s="5" t="n">
        <v>85</v>
      </c>
      <c r="H104" s="3" t="n">
        <v>16.53</v>
      </c>
      <c r="I104" s="2">
        <f>DATE(YEAR(A104),MONTH(A104),1)</f>
        <v/>
      </c>
      <c r="J104" s="3">
        <f>D104-E104</f>
        <v/>
      </c>
    </row>
    <row r="105">
      <c r="A105" s="2" t="n">
        <v>46105</v>
      </c>
      <c r="B105" t="inlineStr">
        <is>
          <t>Tuesday</t>
        </is>
      </c>
      <c r="C105" t="inlineStr">
        <is>
          <t>cafe</t>
        </is>
      </c>
      <c r="D105" s="3" t="n">
        <v>1391.4</v>
      </c>
      <c r="E105" s="3" t="n">
        <v>541.11</v>
      </c>
      <c r="F105" s="4" t="n">
        <v>24</v>
      </c>
      <c r="G105" s="5" t="n">
        <v>84</v>
      </c>
      <c r="H105" s="3" t="n">
        <v>16.56</v>
      </c>
      <c r="I105" s="2">
        <f>DATE(YEAR(A105),MONTH(A105),1)</f>
        <v/>
      </c>
      <c r="J105" s="3">
        <f>D105-E105</f>
        <v/>
      </c>
    </row>
    <row r="106">
      <c r="A106" s="2" t="n">
        <v>46105</v>
      </c>
      <c r="B106" t="inlineStr">
        <is>
          <t>Tuesday</t>
        </is>
      </c>
      <c r="C106" t="inlineStr">
        <is>
          <t>wholesale</t>
        </is>
      </c>
      <c r="D106" s="3" t="n">
        <v>735.39</v>
      </c>
      <c r="E106" s="3" t="n">
        <v>587.47</v>
      </c>
      <c r="F106" s="4" t="n">
        <v>6</v>
      </c>
      <c r="G106" s="5" t="n">
        <v>1</v>
      </c>
      <c r="H106" s="3" t="n">
        <v>735.39</v>
      </c>
      <c r="I106" s="2">
        <f>DATE(YEAR(A106),MONTH(A106),1)</f>
        <v/>
      </c>
      <c r="J106" s="3">
        <f>D106-E106</f>
        <v/>
      </c>
    </row>
    <row r="107">
      <c r="A107" s="2" t="n">
        <v>46106</v>
      </c>
      <c r="B107" t="inlineStr">
        <is>
          <t>Wednesday</t>
        </is>
      </c>
      <c r="C107" t="inlineStr">
        <is>
          <t>cafe</t>
        </is>
      </c>
      <c r="D107" s="3" t="n">
        <v>1410.94</v>
      </c>
      <c r="E107" s="3" t="n">
        <v>522.38</v>
      </c>
      <c r="F107" s="4" t="n">
        <v>24</v>
      </c>
      <c r="G107" s="5" t="n">
        <v>85</v>
      </c>
      <c r="H107" s="3" t="n">
        <v>16.6</v>
      </c>
      <c r="I107" s="2">
        <f>DATE(YEAR(A107),MONTH(A107),1)</f>
        <v/>
      </c>
      <c r="J107" s="3">
        <f>D107-E107</f>
        <v/>
      </c>
    </row>
    <row r="108">
      <c r="A108" s="2" t="n">
        <v>46107</v>
      </c>
      <c r="B108" t="inlineStr">
        <is>
          <t>Thursday</t>
        </is>
      </c>
      <c r="C108" t="inlineStr">
        <is>
          <t>cafe</t>
        </is>
      </c>
      <c r="D108" s="3" t="n">
        <v>1480.67</v>
      </c>
      <c r="E108" s="3" t="n">
        <v>549.63</v>
      </c>
      <c r="F108" s="4" t="n">
        <v>24</v>
      </c>
      <c r="G108" s="5" t="n">
        <v>89</v>
      </c>
      <c r="H108" s="3" t="n">
        <v>16.64</v>
      </c>
      <c r="I108" s="2">
        <f>DATE(YEAR(A108),MONTH(A108),1)</f>
        <v/>
      </c>
      <c r="J108" s="3">
        <f>D108-E108</f>
        <v/>
      </c>
    </row>
    <row r="109">
      <c r="A109" s="2" t="n">
        <v>46107</v>
      </c>
      <c r="B109" t="inlineStr">
        <is>
          <t>Thursday</t>
        </is>
      </c>
      <c r="C109" t="inlineStr">
        <is>
          <t>wholesale</t>
        </is>
      </c>
      <c r="D109" s="3" t="n">
        <v>801.48</v>
      </c>
      <c r="E109" s="3" t="n">
        <v>624.9</v>
      </c>
      <c r="F109" s="4" t="n">
        <v>6</v>
      </c>
      <c r="G109" s="5" t="n">
        <v>1</v>
      </c>
      <c r="H109" s="3" t="n">
        <v>801.48</v>
      </c>
      <c r="I109" s="2">
        <f>DATE(YEAR(A109),MONTH(A109),1)</f>
        <v/>
      </c>
      <c r="J109" s="3">
        <f>D109-E109</f>
        <v/>
      </c>
    </row>
    <row r="110">
      <c r="A110" s="2" t="n">
        <v>46108</v>
      </c>
      <c r="B110" t="inlineStr">
        <is>
          <t>Friday</t>
        </is>
      </c>
      <c r="C110" t="inlineStr">
        <is>
          <t>cafe</t>
        </is>
      </c>
      <c r="D110" s="3" t="n">
        <v>1389.41</v>
      </c>
      <c r="E110" s="3" t="n">
        <v>533.24</v>
      </c>
      <c r="F110" s="4" t="n">
        <v>24</v>
      </c>
      <c r="G110" s="5" t="n">
        <v>84</v>
      </c>
      <c r="H110" s="3" t="n">
        <v>16.54</v>
      </c>
      <c r="I110" s="2">
        <f>DATE(YEAR(A110),MONTH(A110),1)</f>
        <v/>
      </c>
      <c r="J110" s="3">
        <f>D110-E110</f>
        <v/>
      </c>
    </row>
    <row r="111">
      <c r="A111" s="2" t="n">
        <v>46108</v>
      </c>
      <c r="B111" t="inlineStr">
        <is>
          <t>Friday</t>
        </is>
      </c>
      <c r="C111" t="inlineStr">
        <is>
          <t>wholesale</t>
        </is>
      </c>
      <c r="D111" s="3" t="n">
        <v>760.88</v>
      </c>
      <c r="E111" s="3" t="n">
        <v>583.21</v>
      </c>
      <c r="F111" s="4" t="n">
        <v>6</v>
      </c>
      <c r="G111" s="5" t="n">
        <v>1</v>
      </c>
      <c r="H111" s="3" t="n">
        <v>760.88</v>
      </c>
      <c r="I111" s="2">
        <f>DATE(YEAR(A111),MONTH(A111),1)</f>
        <v/>
      </c>
      <c r="J111" s="3">
        <f>D111-E111</f>
        <v/>
      </c>
    </row>
    <row r="112">
      <c r="A112" s="2" t="n">
        <v>46109</v>
      </c>
      <c r="B112" t="inlineStr">
        <is>
          <t>Saturday</t>
        </is>
      </c>
      <c r="C112" t="inlineStr">
        <is>
          <t>cafe</t>
        </is>
      </c>
      <c r="D112" s="3" t="n">
        <v>1735.86</v>
      </c>
      <c r="E112" s="3" t="n">
        <v>649.49</v>
      </c>
      <c r="F112" s="4" t="n">
        <v>24</v>
      </c>
      <c r="G112" s="5" t="n">
        <v>105</v>
      </c>
      <c r="H112" s="3" t="n">
        <v>16.53</v>
      </c>
      <c r="I112" s="2">
        <f>DATE(YEAR(A112),MONTH(A112),1)</f>
        <v/>
      </c>
      <c r="J112" s="3">
        <f>D112-E112</f>
        <v/>
      </c>
    </row>
    <row r="113">
      <c r="A113" s="2" t="n">
        <v>46110</v>
      </c>
      <c r="B113" t="inlineStr">
        <is>
          <t>Sunday</t>
        </is>
      </c>
      <c r="C113" t="inlineStr">
        <is>
          <t>cafe</t>
        </is>
      </c>
      <c r="D113" s="3" t="n">
        <v>1866.14</v>
      </c>
      <c r="E113" s="3" t="n">
        <v>725.66</v>
      </c>
      <c r="F113" s="4" t="n">
        <v>24</v>
      </c>
      <c r="G113" s="5" t="n">
        <v>113</v>
      </c>
      <c r="H113" s="3" t="n">
        <v>16.51</v>
      </c>
      <c r="I113" s="2">
        <f>DATE(YEAR(A113),MONTH(A113),1)</f>
        <v/>
      </c>
      <c r="J113" s="3">
        <f>D113-E113</f>
        <v/>
      </c>
    </row>
    <row r="114">
      <c r="A114" s="2" t="n">
        <v>46111</v>
      </c>
      <c r="B114" t="inlineStr">
        <is>
          <t>Monday</t>
        </is>
      </c>
      <c r="C114" t="inlineStr">
        <is>
          <t>cafe</t>
        </is>
      </c>
      <c r="D114" s="3" t="n">
        <v>1483.29</v>
      </c>
      <c r="E114" s="3" t="n">
        <v>573.8</v>
      </c>
      <c r="F114" s="4" t="n">
        <v>24</v>
      </c>
      <c r="G114" s="5" t="n">
        <v>90</v>
      </c>
      <c r="H114" s="3" t="n">
        <v>16.48</v>
      </c>
      <c r="I114" s="2">
        <f>DATE(YEAR(A114),MONTH(A114),1)</f>
        <v/>
      </c>
      <c r="J114" s="3">
        <f>D114-E114</f>
        <v/>
      </c>
    </row>
    <row r="115">
      <c r="A115" s="2" t="n">
        <v>46112</v>
      </c>
      <c r="B115" t="inlineStr">
        <is>
          <t>Tuesday</t>
        </is>
      </c>
      <c r="C115" t="inlineStr">
        <is>
          <t>cafe</t>
        </is>
      </c>
      <c r="D115" s="3" t="n">
        <v>1479.8</v>
      </c>
      <c r="E115" s="3" t="n">
        <v>553.37</v>
      </c>
      <c r="F115" s="4" t="n">
        <v>24</v>
      </c>
      <c r="G115" s="5" t="n">
        <v>90</v>
      </c>
      <c r="H115" s="3" t="n">
        <v>16.44</v>
      </c>
      <c r="I115" s="2">
        <f>DATE(YEAR(A115),MONTH(A115),1)</f>
        <v/>
      </c>
      <c r="J115" s="3">
        <f>D115-E115</f>
        <v/>
      </c>
    </row>
    <row r="116">
      <c r="A116" s="2" t="n">
        <v>46112</v>
      </c>
      <c r="B116" t="inlineStr">
        <is>
          <t>Tuesday</t>
        </is>
      </c>
      <c r="C116" t="inlineStr">
        <is>
          <t>wholesale</t>
        </is>
      </c>
      <c r="D116" s="3" t="n">
        <v>809.88</v>
      </c>
      <c r="E116" s="3" t="n">
        <v>640.84</v>
      </c>
      <c r="F116" s="4" t="n">
        <v>6</v>
      </c>
      <c r="G116" s="5" t="n">
        <v>1</v>
      </c>
      <c r="H116" s="3" t="n">
        <v>809.88</v>
      </c>
      <c r="I116" s="2">
        <f>DATE(YEAR(A116),MONTH(A116),1)</f>
        <v/>
      </c>
      <c r="J116" s="3">
        <f>D116-E116</f>
        <v/>
      </c>
    </row>
  </sheetData>
  <pageMargins left="0.75" right="0.75" top="1" bottom="1" header="0.5" footer="0.5"/>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Q4"/>
  <sheetViews>
    <sheetView workbookViewId="0">
      <pane ySplit="1" topLeftCell="A2" activePane="bottomLeft" state="frozen"/>
      <selection pane="bottomLeft" activeCell="A1" sqref="A1"/>
    </sheetView>
  </sheetViews>
  <sheetFormatPr baseColWidth="8" defaultRowHeight="15"/>
  <cols>
    <col width="13" customWidth="1" min="1" max="1"/>
    <col width="12" customWidth="1" min="2" max="2"/>
    <col width="14" customWidth="1" min="3" max="3"/>
    <col width="14" customWidth="1" min="4" max="4"/>
    <col width="16" customWidth="1" min="5" max="5"/>
    <col width="13" customWidth="1" min="6" max="6"/>
    <col width="18" customWidth="1" min="7" max="7"/>
    <col width="16" customWidth="1" min="8" max="8"/>
    <col width="16" customWidth="1" min="9" max="9"/>
    <col width="16" customWidth="1" min="10" max="10"/>
    <col width="15" customWidth="1" min="11" max="11"/>
    <col width="15" customWidth="1" min="12" max="12"/>
    <col width="20" customWidth="1" min="13" max="13"/>
    <col width="40" customWidth="1" min="15" max="15"/>
  </cols>
  <sheetData>
    <row r="1">
      <c r="A1" s="1" t="inlineStr">
        <is>
          <t>Month Start</t>
        </is>
      </c>
      <c r="B1" s="1" t="inlineStr">
        <is>
          <t>Month</t>
        </is>
      </c>
      <c r="C1" s="1" t="inlineStr">
        <is>
          <t>Total Revenue</t>
        </is>
      </c>
      <c r="D1" s="1" t="inlineStr">
        <is>
          <t>Cafe Revenue</t>
        </is>
      </c>
      <c r="E1" s="1" t="inlineStr">
        <is>
          <t>Wholesale Revenue</t>
        </is>
      </c>
      <c r="F1" s="1" t="inlineStr">
        <is>
          <t>Total COGS</t>
        </is>
      </c>
      <c r="G1" s="1" t="inlineStr">
        <is>
          <t>Revenue Minus COGS</t>
        </is>
      </c>
      <c r="H1" s="1" t="inlineStr">
        <is>
          <t>Total Labor Hours</t>
        </is>
      </c>
      <c r="I1" s="1" t="inlineStr">
        <is>
          <t>Total Ticket Count</t>
        </is>
      </c>
      <c r="J1" s="1" t="inlineStr">
        <is>
          <t>Cafe Ticket Count</t>
        </is>
      </c>
      <c r="K1" s="1" t="inlineStr">
        <is>
          <t>Cafe Avg Ticket</t>
        </is>
      </c>
      <c r="L1" s="1" t="inlineStr">
        <is>
          <t>Wholesale Share</t>
        </is>
      </c>
      <c r="M1" s="1" t="inlineStr">
        <is>
          <t>Revenue per Labor Hour</t>
        </is>
      </c>
      <c r="O1" s="6" t="inlineStr">
        <is>
          <t>Metric note</t>
        </is>
      </c>
    </row>
    <row r="2">
      <c r="A2" s="7" t="n">
        <v>46023</v>
      </c>
      <c r="B2" s="8" t="inlineStr">
        <is>
          <t>Jan 2026</t>
        </is>
      </c>
      <c r="C2" s="9">
        <f>SUMIFS(Data[revenue],Data[month_start],$A2)</f>
        <v/>
      </c>
      <c r="D2" s="9">
        <f>SUMIFS(Data[revenue],Data[month_start],$A2,Data[channel],"cafe")</f>
        <v/>
      </c>
      <c r="E2" s="9">
        <f>SUMIFS(Data[revenue],Data[month_start],$A2,Data[channel],"wholesale")</f>
        <v/>
      </c>
      <c r="F2" s="9">
        <f>SUMIFS(Data[cogs],Data[month_start],$A2)</f>
        <v/>
      </c>
      <c r="G2" s="9">
        <f>C2-F2</f>
        <v/>
      </c>
      <c r="H2" s="10">
        <f>SUMIFS(Data[labor_hours],Data[month_start],$A2)</f>
        <v/>
      </c>
      <c r="I2" s="11">
        <f>SUMIFS(Data[ticket_count],Data[month_start],$A2)</f>
        <v/>
      </c>
      <c r="J2" s="11">
        <f>SUMIFS(Data[ticket_count],Data[month_start],$A2,Data[channel],"cafe")</f>
        <v/>
      </c>
      <c r="K2" s="9">
        <f>IFERROR(D2/J2,0)</f>
        <v/>
      </c>
      <c r="L2" s="12">
        <f>IFERROR(E2/C2,0)</f>
        <v/>
      </c>
      <c r="M2" s="9">
        <f>IFERROR(C2/H2,0)</f>
        <v/>
      </c>
      <c r="O2" s="13" t="inlineStr">
        <is>
          <t>Cafe Avg Ticket uses cafe revenue / cafe ticket count only. Wholesale rows are batch orders and would distort an all-channel ticket metric.</t>
        </is>
      </c>
    </row>
    <row r="3">
      <c r="A3" s="7" t="n">
        <v>46054</v>
      </c>
      <c r="B3" s="8" t="inlineStr">
        <is>
          <t>Feb 2026</t>
        </is>
      </c>
      <c r="C3" s="9">
        <f>SUMIFS(Data[revenue],Data[month_start],$A3)</f>
        <v/>
      </c>
      <c r="D3" s="9">
        <f>SUMIFS(Data[revenue],Data[month_start],$A3,Data[channel],"cafe")</f>
        <v/>
      </c>
      <c r="E3" s="9">
        <f>SUMIFS(Data[revenue],Data[month_start],$A3,Data[channel],"wholesale")</f>
        <v/>
      </c>
      <c r="F3" s="9">
        <f>SUMIFS(Data[cogs],Data[month_start],$A3)</f>
        <v/>
      </c>
      <c r="G3" s="9">
        <f>C3-F3</f>
        <v/>
      </c>
      <c r="H3" s="10">
        <f>SUMIFS(Data[labor_hours],Data[month_start],$A3)</f>
        <v/>
      </c>
      <c r="I3" s="11">
        <f>SUMIFS(Data[ticket_count],Data[month_start],$A3)</f>
        <v/>
      </c>
      <c r="J3" s="11">
        <f>SUMIFS(Data[ticket_count],Data[month_start],$A3,Data[channel],"cafe")</f>
        <v/>
      </c>
      <c r="K3" s="9">
        <f>IFERROR(D3/J3,0)</f>
        <v/>
      </c>
      <c r="L3" s="12">
        <f>IFERROR(E3/C3,0)</f>
        <v/>
      </c>
      <c r="M3" s="9">
        <f>IFERROR(C3/H3,0)</f>
        <v/>
      </c>
    </row>
    <row r="4">
      <c r="A4" s="7" t="n">
        <v>46082</v>
      </c>
      <c r="B4" s="8" t="inlineStr">
        <is>
          <t>Mar 2026</t>
        </is>
      </c>
      <c r="C4" s="9">
        <f>SUMIFS(Data[revenue],Data[month_start],$A4)</f>
        <v/>
      </c>
      <c r="D4" s="9">
        <f>SUMIFS(Data[revenue],Data[month_start],$A4,Data[channel],"cafe")</f>
        <v/>
      </c>
      <c r="E4" s="9">
        <f>SUMIFS(Data[revenue],Data[month_start],$A4,Data[channel],"wholesale")</f>
        <v/>
      </c>
      <c r="F4" s="9">
        <f>SUMIFS(Data[cogs],Data[month_start],$A4)</f>
        <v/>
      </c>
      <c r="G4" s="9">
        <f>C4-F4</f>
        <v/>
      </c>
      <c r="H4" s="10">
        <f>SUMIFS(Data[labor_hours],Data[month_start],$A4)</f>
        <v/>
      </c>
      <c r="I4" s="11">
        <f>SUMIFS(Data[ticket_count],Data[month_start],$A4)</f>
        <v/>
      </c>
      <c r="J4" s="11">
        <f>SUMIFS(Data[ticket_count],Data[month_start],$A4,Data[channel],"cafe")</f>
        <v/>
      </c>
      <c r="K4" s="9">
        <f>IFERROR(D4/J4,0)</f>
        <v/>
      </c>
      <c r="L4" s="12">
        <f>IFERROR(E4/C4,0)</f>
        <v/>
      </c>
      <c r="M4" s="9">
        <f>IFERROR(C4/H4,0)</f>
        <v/>
      </c>
    </row>
  </sheetData>
  <mergeCells count="1">
    <mergeCell ref="O2:Q4"/>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23"/>
  <sheetViews>
    <sheetView workbookViewId="0">
      <pane ySplit="1" topLeftCell="A2" activePane="bottomLeft" state="frozen"/>
      <selection pane="bottomLeft" activeCell="A1" sqref="A1"/>
    </sheetView>
  </sheetViews>
  <sheetFormatPr baseColWidth="8" defaultRowHeight="15"/>
  <cols>
    <col width="32" customWidth="1" min="1" max="1"/>
    <col width="18" customWidth="1" min="2" max="2"/>
    <col width="48" customWidth="1" min="3" max="3"/>
    <col width="16" customWidth="1" min="4" max="4"/>
    <col width="16" customWidth="1" min="5" max="5"/>
    <col width="16" customWidth="1" min="6" max="6"/>
    <col width="16" customWidth="1" min="7" max="7"/>
  </cols>
  <sheetData>
    <row r="1">
      <c r="A1" s="14" t="inlineStr">
        <is>
          <t>Visible assumptions</t>
        </is>
      </c>
    </row>
    <row r="2">
      <c r="A2" s="8" t="inlineStr">
        <is>
          <t>Blended direct labor cost per hour</t>
        </is>
      </c>
      <c r="B2" s="15" t="n">
        <v>26</v>
      </c>
      <c r="C2" s="8" t="inlineStr">
        <is>
          <t>Editable input used to convert CSV labor hours into monthly labor dollars.</t>
        </is>
      </c>
    </row>
    <row r="3"/>
    <row r="4">
      <c r="A4" s="14" t="inlineStr">
        <is>
          <t>Named monthly fixed overhead</t>
        </is>
      </c>
    </row>
    <row r="5">
      <c r="A5" s="8" t="inlineStr">
        <is>
          <t>Rent</t>
        </is>
      </c>
      <c r="B5" s="15" t="n">
        <v>4800</v>
      </c>
    </row>
    <row r="6">
      <c r="A6" s="8" t="inlineStr">
        <is>
          <t>Utilities</t>
        </is>
      </c>
      <c r="B6" s="15" t="n">
        <v>900</v>
      </c>
    </row>
    <row r="7">
      <c r="A7" s="8" t="inlineStr">
        <is>
          <t>Software / Subscriptions</t>
        </is>
      </c>
      <c r="B7" s="15" t="n">
        <v>250</v>
      </c>
    </row>
    <row r="8">
      <c r="A8" s="8" t="inlineStr">
        <is>
          <t>Insurance</t>
        </is>
      </c>
      <c r="B8" s="15" t="n">
        <v>550</v>
      </c>
    </row>
    <row r="9">
      <c r="A9" s="8" t="inlineStr">
        <is>
          <t>Cleaning / Misc Operating Overhead</t>
        </is>
      </c>
      <c r="B9" s="15" t="n">
        <v>2800</v>
      </c>
    </row>
    <row r="10"/>
    <row r="11">
      <c r="A11" s="8" t="inlineStr">
        <is>
          <t>Total Fixed Overhead</t>
        </is>
      </c>
      <c r="B11" s="16">
        <f>SUM(B5:B9)</f>
        <v/>
      </c>
    </row>
    <row r="12"/>
    <row r="13">
      <c r="A13" s="14" t="inlineStr">
        <is>
          <t>Helper scenario inputs</t>
        </is>
      </c>
    </row>
    <row r="14">
      <c r="A14" s="8" t="inlineStr">
        <is>
          <t>Helper hours per week</t>
        </is>
      </c>
      <c r="B14" s="17" t="n">
        <v>15</v>
      </c>
    </row>
    <row r="15">
      <c r="A15" s="8" t="inlineStr">
        <is>
          <t>Helper base hourly wage</t>
        </is>
      </c>
      <c r="B15" s="15" t="n">
        <v>20</v>
      </c>
    </row>
    <row r="16">
      <c r="A16" s="8" t="inlineStr">
        <is>
          <t>Helper burden</t>
        </is>
      </c>
      <c r="B16" s="18" t="n">
        <v>0.15</v>
      </c>
    </row>
    <row r="17">
      <c r="A17" s="8" t="inlineStr">
        <is>
          <t>Helper Monthly Cost</t>
        </is>
      </c>
      <c r="B17" s="16">
        <f>B14*(52/12)*B15*(1+B16)</f>
        <v/>
      </c>
    </row>
    <row r="18"/>
    <row r="19">
      <c r="A19" s="14" t="inlineStr">
        <is>
          <t>Modeled monthly economics</t>
        </is>
      </c>
    </row>
    <row r="20">
      <c r="A20" s="1" t="inlineStr">
        <is>
          <t>Month</t>
        </is>
      </c>
      <c r="B20" s="1" t="inlineStr">
        <is>
          <t>Revenue Minus COGS</t>
        </is>
      </c>
      <c r="C20" s="1" t="inlineStr">
        <is>
          <t>Labor Hours</t>
        </is>
      </c>
      <c r="D20" s="1" t="inlineStr">
        <is>
          <t>Direct Labor $</t>
        </is>
      </c>
      <c r="E20" s="1" t="inlineStr">
        <is>
          <t>Fixed Overhead</t>
        </is>
      </c>
      <c r="F20" s="1" t="inlineStr">
        <is>
          <t>Operating Profit Before Helper</t>
        </is>
      </c>
      <c r="G20" s="1" t="inlineStr">
        <is>
          <t>Operating Profit After Helper</t>
        </is>
      </c>
    </row>
    <row r="21">
      <c r="A21" s="8">
        <f>Monthly_Summary!B2</f>
        <v/>
      </c>
      <c r="B21" s="9">
        <f>Monthly_Summary!G2</f>
        <v/>
      </c>
      <c r="C21" s="10">
        <f>Monthly_Summary!H2</f>
        <v/>
      </c>
      <c r="D21" s="9">
        <f>C21*$B$2</f>
        <v/>
      </c>
      <c r="E21" s="9">
        <f>$B$11</f>
        <v/>
      </c>
      <c r="F21" s="9">
        <f>B21-D21-E21</f>
        <v/>
      </c>
      <c r="G21" s="9">
        <f>F21-$B$17</f>
        <v/>
      </c>
    </row>
    <row r="22">
      <c r="A22" s="8">
        <f>Monthly_Summary!B3</f>
        <v/>
      </c>
      <c r="B22" s="9">
        <f>Monthly_Summary!G3</f>
        <v/>
      </c>
      <c r="C22" s="10">
        <f>Monthly_Summary!H3</f>
        <v/>
      </c>
      <c r="D22" s="9">
        <f>C22*$B$2</f>
        <v/>
      </c>
      <c r="E22" s="9">
        <f>$B$11</f>
        <v/>
      </c>
      <c r="F22" s="9">
        <f>B22-D22-E22</f>
        <v/>
      </c>
      <c r="G22" s="9">
        <f>F22-$B$17</f>
        <v/>
      </c>
    </row>
    <row r="23">
      <c r="A23" s="8">
        <f>Monthly_Summary!B4</f>
        <v/>
      </c>
      <c r="B23" s="9">
        <f>Monthly_Summary!G4</f>
        <v/>
      </c>
      <c r="C23" s="10">
        <f>Monthly_Summary!H4</f>
        <v/>
      </c>
      <c r="D23" s="9">
        <f>C23*$B$2</f>
        <v/>
      </c>
      <c r="E23" s="9">
        <f>$B$11</f>
        <v/>
      </c>
      <c r="F23" s="9">
        <f>B23-D23-E23</f>
        <v/>
      </c>
      <c r="G23" s="9">
        <f>F23-$B$17</f>
        <v/>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35"/>
  <sheetViews>
    <sheetView workbookViewId="0">
      <pane ySplit="5" topLeftCell="A6" activePane="bottomLeft" state="frozen"/>
      <selection pane="bottomLeft" activeCell="A1" sqref="A1"/>
    </sheetView>
  </sheetViews>
  <sheetFormatPr baseColWidth="8" defaultRowHeight="15"/>
  <cols>
    <col width="34" customWidth="1" min="1" max="1"/>
    <col width="15" customWidth="1" min="2" max="2"/>
    <col width="15" customWidth="1" min="3" max="3"/>
    <col width="18" customWidth="1" min="4" max="4"/>
    <col width="22" customWidth="1" min="5" max="5"/>
    <col width="18" customWidth="1" min="6" max="6"/>
    <col width="18" customWidth="1" min="7" max="7"/>
  </cols>
  <sheetData>
    <row r="1">
      <c r="A1" s="19" t="inlineStr">
        <is>
          <t>Executive Summary — The Bean Counter</t>
        </is>
      </c>
    </row>
    <row r="2">
      <c r="A2" s="20" t="inlineStr">
        <is>
          <t>Workshop example / reference workbook. Reuse the pattern, then adapt the structure and assumptions for your own business data.</t>
        </is>
      </c>
    </row>
    <row r="3">
      <c r="A3" s="8" t="inlineStr">
        <is>
          <t>Reporting period</t>
        </is>
      </c>
      <c r="B3" s="8" t="inlineStr">
        <is>
          <t>Jan 2026 – Mar 2026</t>
        </is>
      </c>
      <c r="D3" s="8" t="inlineStr">
        <is>
          <t>Decision question</t>
        </is>
      </c>
      <c r="E3" s="8" t="inlineStr">
        <is>
          <t>Can Maya afford a 15 hr/week helper right now?</t>
        </is>
      </c>
    </row>
    <row r="4"/>
    <row r="5">
      <c r="A5" s="14" t="inlineStr">
        <is>
          <t>Business snapshot</t>
        </is>
      </c>
    </row>
    <row r="6">
      <c r="A6" s="1" t="inlineStr">
        <is>
          <t>Metric</t>
        </is>
      </c>
      <c r="B6" s="1" t="inlineStr">
        <is>
          <t>Jan 2026</t>
        </is>
      </c>
      <c r="C6" s="1" t="inlineStr">
        <is>
          <t>Feb 2026</t>
        </is>
      </c>
      <c r="D6" s="1" t="inlineStr">
        <is>
          <t>Mar 2026</t>
        </is>
      </c>
    </row>
    <row r="7">
      <c r="A7" s="8" t="inlineStr">
        <is>
          <t>Total revenue</t>
        </is>
      </c>
      <c r="B7" s="9">
        <f>Monthly_Summary!C2</f>
        <v/>
      </c>
      <c r="C7" s="9">
        <f>Monthly_Summary!C3</f>
        <v/>
      </c>
      <c r="D7" s="9">
        <f>Monthly_Summary!C4</f>
        <v/>
      </c>
    </row>
    <row r="8">
      <c r="A8" s="8" t="inlineStr">
        <is>
          <t>Cafe revenue</t>
        </is>
      </c>
      <c r="B8" s="9">
        <f>Monthly_Summary!D2</f>
        <v/>
      </c>
      <c r="C8" s="9">
        <f>Monthly_Summary!D3</f>
        <v/>
      </c>
      <c r="D8" s="9">
        <f>Monthly_Summary!D4</f>
        <v/>
      </c>
    </row>
    <row r="9">
      <c r="A9" s="8" t="inlineStr">
        <is>
          <t>Wholesale revenue</t>
        </is>
      </c>
      <c r="B9" s="9">
        <f>Monthly_Summary!E2</f>
        <v/>
      </c>
      <c r="C9" s="9">
        <f>Monthly_Summary!E3</f>
        <v/>
      </c>
      <c r="D9" s="9">
        <f>Monthly_Summary!E4</f>
        <v/>
      </c>
    </row>
    <row r="10">
      <c r="A10" s="8" t="inlineStr">
        <is>
          <t>Cafe avg ticket</t>
        </is>
      </c>
      <c r="B10" s="9">
        <f>Monthly_Summary!K2</f>
        <v/>
      </c>
      <c r="C10" s="9">
        <f>Monthly_Summary!K3</f>
        <v/>
      </c>
      <c r="D10" s="9">
        <f>Monthly_Summary!K4</f>
        <v/>
      </c>
    </row>
    <row r="11">
      <c r="A11" s="8" t="inlineStr">
        <is>
          <t>Labor hours</t>
        </is>
      </c>
      <c r="B11" s="10">
        <f>Monthly_Summary!H2</f>
        <v/>
      </c>
      <c r="C11" s="10">
        <f>Monthly_Summary!H3</f>
        <v/>
      </c>
      <c r="D11" s="10">
        <f>Monthly_Summary!H4</f>
        <v/>
      </c>
    </row>
    <row r="12">
      <c r="A12" s="8" t="inlineStr">
        <is>
          <t>Wholesale share</t>
        </is>
      </c>
      <c r="B12" s="12">
        <f>Monthly_Summary!L2</f>
        <v/>
      </c>
      <c r="C12" s="12">
        <f>Monthly_Summary!L3</f>
        <v/>
      </c>
      <c r="D12" s="12">
        <f>Monthly_Summary!L4</f>
        <v/>
      </c>
    </row>
    <row r="13">
      <c r="A13" s="8" t="inlineStr">
        <is>
          <t>Revenue per labor hour</t>
        </is>
      </c>
      <c r="B13" s="9">
        <f>Monthly_Summary!M2</f>
        <v/>
      </c>
      <c r="C13" s="9">
        <f>Monthly_Summary!M3</f>
        <v/>
      </c>
      <c r="D13" s="9">
        <f>Monthly_Summary!M4</f>
        <v/>
      </c>
    </row>
    <row r="14"/>
    <row r="15">
      <c r="A15" s="14" t="inlineStr">
        <is>
          <t>Economics summary</t>
        </is>
      </c>
    </row>
    <row r="16">
      <c r="A16" s="1" t="inlineStr">
        <is>
          <t>Metric</t>
        </is>
      </c>
      <c r="B16" s="1" t="inlineStr">
        <is>
          <t>Jan 2026</t>
        </is>
      </c>
      <c r="C16" s="1" t="inlineStr">
        <is>
          <t>Feb 2026</t>
        </is>
      </c>
      <c r="D16" s="1" t="inlineStr">
        <is>
          <t>Mar 2026</t>
        </is>
      </c>
    </row>
    <row r="17">
      <c r="A17" s="8" t="inlineStr">
        <is>
          <t>Revenue minus COGS</t>
        </is>
      </c>
      <c r="B17" s="9">
        <f>Assumptions!B21</f>
        <v/>
      </c>
      <c r="C17" s="9">
        <f>Assumptions!B22</f>
        <v/>
      </c>
      <c r="D17" s="9">
        <f>Assumptions!B23</f>
        <v/>
      </c>
    </row>
    <row r="18">
      <c r="A18" s="8" t="inlineStr">
        <is>
          <t>Direct labor $</t>
        </is>
      </c>
      <c r="B18" s="9">
        <f>Assumptions!D21</f>
        <v/>
      </c>
      <c r="C18" s="9">
        <f>Assumptions!D22</f>
        <v/>
      </c>
      <c r="D18" s="9">
        <f>Assumptions!D23</f>
        <v/>
      </c>
    </row>
    <row r="19">
      <c r="A19" s="8" t="inlineStr">
        <is>
          <t>Fixed overhead</t>
        </is>
      </c>
      <c r="B19" s="9">
        <f>Assumptions!E21</f>
        <v/>
      </c>
      <c r="C19" s="9">
        <f>Assumptions!E22</f>
        <v/>
      </c>
      <c r="D19" s="9">
        <f>Assumptions!E23</f>
        <v/>
      </c>
    </row>
    <row r="20">
      <c r="A20" s="8" t="inlineStr">
        <is>
          <t>Operating profit before helper</t>
        </is>
      </c>
      <c r="B20" s="9">
        <f>Assumptions!F21</f>
        <v/>
      </c>
      <c r="C20" s="9">
        <f>Assumptions!F22</f>
        <v/>
      </c>
      <c r="D20" s="9">
        <f>Assumptions!F23</f>
        <v/>
      </c>
    </row>
    <row r="21">
      <c r="A21" s="8" t="inlineStr">
        <is>
          <t>Operating profit after helper</t>
        </is>
      </c>
      <c r="B21" s="9">
        <f>Assumptions!G21</f>
        <v/>
      </c>
      <c r="C21" s="9">
        <f>Assumptions!G22</f>
        <v/>
      </c>
      <c r="D21" s="9">
        <f>Assumptions!G23</f>
        <v/>
      </c>
    </row>
    <row r="22"/>
    <row r="23"/>
    <row r="24">
      <c r="A24" s="14" t="inlineStr">
        <is>
          <t>Hire scenario</t>
        </is>
      </c>
      <c r="D24" s="14" t="inlineStr">
        <is>
          <t>Decision box</t>
        </is>
      </c>
    </row>
    <row r="25">
      <c r="A25" s="8" t="inlineStr">
        <is>
          <t>Helper monthly cost</t>
        </is>
      </c>
      <c r="B25" s="9">
        <f>Assumptions!B17</f>
        <v/>
      </c>
      <c r="D25" s="8" t="inlineStr">
        <is>
          <t>Hire recommendation</t>
        </is>
      </c>
      <c r="E25" s="21">
        <f>IF(B27&lt;0,"Not yet",IF(B27&lt;500,"Borderline / needs caution","Yes, supported by current economics"))</f>
        <v/>
      </c>
    </row>
    <row r="26">
      <c r="A26" s="8" t="inlineStr">
        <is>
          <t>March operating profit before helper</t>
        </is>
      </c>
      <c r="B26" s="9">
        <f>Assumptions!F23</f>
        <v/>
      </c>
      <c r="D26" s="8" t="inlineStr">
        <is>
          <t>Why</t>
        </is>
      </c>
      <c r="E26" s="20">
        <f>IF(B27&lt;0,"Revenue improved, but verified operating profit still falls short of the helper cost.",IF(B27&lt;500,"The helper is almost covered, but the margin is still too thin to call safe.","Current economics cover the helper with room to spare."))</f>
        <v/>
      </c>
    </row>
    <row r="27">
      <c r="A27" s="8" t="inlineStr">
        <is>
          <t>March operating profit after helper</t>
        </is>
      </c>
      <c r="B27" s="9">
        <f>Assumptions!G23</f>
        <v/>
      </c>
      <c r="D27" s="8" t="inlineStr">
        <is>
          <t>Workshop thesis</t>
        </is>
      </c>
      <c r="E27" s="20" t="inlineStr">
        <is>
          <t>Verified spreadsheet outputs first. Plain-language explanation second.</t>
        </is>
      </c>
    </row>
    <row r="28">
      <c r="A28" s="8" t="inlineStr">
        <is>
          <t>Cushion / (shortfall) vs helper</t>
        </is>
      </c>
      <c r="B28" s="9">
        <f>B27</f>
        <v/>
      </c>
    </row>
    <row r="29"/>
    <row r="30"/>
    <row r="31">
      <c r="A31" s="14" t="inlineStr">
        <is>
          <t>Narrative prompt area</t>
        </is>
      </c>
    </row>
    <row r="32">
      <c r="A32" s="13" t="inlineStr">
        <is>
          <t>Prompt pattern: Using only verified workbook outputs, write a 4-sentence executive summary. Reference March total revenue (D7), March cafe average ticket (D10), March operating profit before helper (D20), helper monthly cost (B25), and March operating profit after helper (B27). Do not invent any other numbers or assumptions.</t>
        </is>
      </c>
    </row>
    <row r="33"/>
    <row r="34"/>
    <row r="35"/>
  </sheetData>
  <mergeCells count="4">
    <mergeCell ref="A32:G35"/>
    <mergeCell ref="E27:G27"/>
    <mergeCell ref="E26:G26"/>
    <mergeCell ref="A2:G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2026-04-15T00:05:23Z</dcterms:created>
  <dcterms:modified xmlns:dcterms="http://purl.org/dc/terms/" xmlns:xsi="http://www.w3.org/2001/XMLSchema-instance" xsi:type="dcterms:W3CDTF">2026-04-15T00:05:23Z</dcterms:modified>
</cp:coreProperties>
</file>